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2"/>
  </bookViews>
  <sheets>
    <sheet name="OPĆI DIO" sheetId="1" r:id="rId1"/>
    <sheet name="PLAN PRIHODA" sheetId="2" r:id="rId2"/>
    <sheet name="PLAN RASHODA I IZDATAKA" sheetId="3" r:id="rId3"/>
    <sheet name="OBRAZLOŽENJE" sheetId="4" r:id="rId4"/>
    <sheet name="Dopis" sheetId="5" r:id="rId5"/>
    <sheet name="List4" sheetId="6" r:id="rId6"/>
  </sheets>
  <definedNames>
    <definedName name="_xlnm.Print_Titles" localSheetId="1">'PLAN PRIHODA'!$1:$1</definedName>
    <definedName name="_xlnm.Print_Titles" localSheetId="2">'PLAN RASHODA I IZDATAKA'!$1:$1</definedName>
  </definedNames>
  <calcPr fullCalcOnLoad="1"/>
</workbook>
</file>

<file path=xl/sharedStrings.xml><?xml version="1.0" encoding="utf-8"?>
<sst xmlns="http://schemas.openxmlformats.org/spreadsheetml/2006/main" count="343" uniqueCount="134">
  <si>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</si>
  <si>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</si>
  <si>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</si>
  <si>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</si>
  <si>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</si>
  <si>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</si>
  <si>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</si>
  <si>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</si>
  <si>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</si>
  <si>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</si>
  <si>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</si>
  <si>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</si>
  <si>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</si>
  <si>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</si>
  <si>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</si>
  <si>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</si>
  <si>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</si>
  <si>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</si>
  <si>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</si>
  <si>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</si>
  <si>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</si>
  <si>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</si>
  <si>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</si>
  <si>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</si>
  <si>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</si>
  <si>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</si>
  <si>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</si>
  <si>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</si>
  <si>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</si>
  <si>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</si>
  <si>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</si>
  <si>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</si>
  <si>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</si>
  <si>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</si>
  <si>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</si>
  <si>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</si>
  <si>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2022.</t>
  </si>
  <si>
    <t>Ukupno prihodi i primici za 2022.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</si>
  <si>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</si>
  <si>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</si>
  <si>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</si>
  <si>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</si>
  <si>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</si>
  <si>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2023.</t>
  </si>
  <si>
    <t>Ukupno prihodi i primici za 2023.</t>
  </si>
  <si>
    <t>PRIJEDLOG PLANA ZA 2023.</t>
  </si>
  <si>
    <t>UKUPAN DONOS VIŠKA/MANJKA IZ PRETHODNE(IH) GODINE</t>
  </si>
  <si>
    <t>Službena putovanja</t>
  </si>
  <si>
    <t>Osnovna škola Stjepana Ivičevića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</si>
  <si>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</si>
  <si>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</si>
  <si>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</si>
  <si>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</si>
  <si>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</si>
  <si>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</si>
  <si>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</si>
  <si>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</si>
  <si>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</si>
  <si>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</si>
  <si>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</si>
  <si>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</si>
  <si>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</si>
  <si>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</si>
  <si>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Usluge promidžbe i informiranja</t>
  </si>
  <si>
    <t>Ostali nespomenuti rashodi poslovanja</t>
  </si>
  <si>
    <t>Premije osiguranja</t>
  </si>
  <si>
    <t>Reprezentacija</t>
  </si>
  <si>
    <t>Članarine i norme</t>
  </si>
  <si>
    <t>Proistojbe i naknade</t>
  </si>
  <si>
    <t>Troškovi sudskih postupaka</t>
  </si>
  <si>
    <t>Zatezne kamate</t>
  </si>
  <si>
    <t>Ostali nespomenuti financijski rashodi</t>
  </si>
  <si>
    <t>Postrojenja i oprema</t>
  </si>
  <si>
    <t>Uredska oprema i namještaj</t>
  </si>
  <si>
    <t>Uređaji za grijanje i hlađenje</t>
  </si>
  <si>
    <t>Ostali instrumenti, uređaji i strojevi</t>
  </si>
  <si>
    <t>Knjige u knjižnici</t>
  </si>
  <si>
    <t>Rashodi za dodatna ulaganja na nefinancijskoj imovini</t>
  </si>
  <si>
    <t>Dodatna ulaganja na građevinskim objektima</t>
  </si>
  <si>
    <t>Glavni program</t>
  </si>
  <si>
    <t>PROGRAM JAVNIH POTREBA U ŠKOLSTVU</t>
  </si>
  <si>
    <t>Redovita djelatnost škole</t>
  </si>
  <si>
    <t>Naknade za prijevoz, za rad na terenu i odvojen život</t>
  </si>
  <si>
    <t>Doprinos za zdravstvo na plaće</t>
  </si>
  <si>
    <t>Ministarstvo plaće i rashodi za zaposlene</t>
  </si>
  <si>
    <t>erasmus+</t>
  </si>
  <si>
    <t>Opći prihodi i primici - grad decentralizirana</t>
  </si>
  <si>
    <t>Plaće GRAD ASISTENTI</t>
  </si>
  <si>
    <t>Plaće GRAD  strani jezici i prodeuženi i ostalo iznad minimalnog standarda</t>
  </si>
  <si>
    <t xml:space="preserve">Ministarstvo plaće, rashodi za zaposlene i ostalo </t>
  </si>
  <si>
    <t>10.000,00 Kn od osiguranja za štete.</t>
  </si>
  <si>
    <t>20.000,00 Kn donacija</t>
  </si>
  <si>
    <t>108.600 Kn za program ERASMUS+,  kao višak iz prethodnih razdoblja.</t>
  </si>
  <si>
    <t>385.000,00 Kn od GRADA iznad minimalnog standarda za kapitalna i udžbenike.</t>
  </si>
  <si>
    <t>310.000,00 Kn za udžbenike od MINISTARSTVA</t>
  </si>
  <si>
    <t xml:space="preserve">524.000,00 Kn </t>
  </si>
  <si>
    <r>
      <t>od GRADA za str. jezike i prod. nastavu kao i za</t>
    </r>
    <r>
      <rPr>
        <sz val="9"/>
        <color indexed="8"/>
        <rFont val="MS Sans Serif"/>
        <family val="0"/>
      </rPr>
      <t xml:space="preserve"> MAT.TROŠKOVE</t>
    </r>
    <r>
      <rPr>
        <sz val="10"/>
        <color indexed="8"/>
        <rFont val="MS Sans Serif"/>
        <family val="0"/>
      </rPr>
      <t xml:space="preserve"> iznad min. standarda</t>
    </r>
  </si>
  <si>
    <t>OSNOVNA ŠKOLA STJEPANA IVIČEVIĆA</t>
  </si>
  <si>
    <t>Ante Starčevića 14</t>
  </si>
  <si>
    <t>021/695-020 i 021/695-029 /fax</t>
  </si>
  <si>
    <t>os-s.ivicevica@st.t-com.hr</t>
  </si>
  <si>
    <t>17-047-002</t>
  </si>
  <si>
    <t>GRAD MAKARSKA</t>
  </si>
  <si>
    <t>Odjel za društvene djelatnosti</t>
  </si>
  <si>
    <t>21300  MAKARSKA</t>
  </si>
  <si>
    <t>Obala kralja Tomislava 1</t>
  </si>
  <si>
    <t>S poštovanjem,</t>
  </si>
  <si>
    <t>Ravnateljica:</t>
  </si>
  <si>
    <t>Marica Gržić</t>
  </si>
  <si>
    <t>2024.</t>
  </si>
  <si>
    <t>Prijedlog plana 
za 2022..</t>
  </si>
  <si>
    <t>Projekcija plana
za 2023.</t>
  </si>
  <si>
    <t>Projekcija plana 
za 2024.</t>
  </si>
  <si>
    <t>Prijedlog plana 
za 2022.</t>
  </si>
  <si>
    <t>PRIJEDLOG FINANCIJSKOG PLANA OSNOVNA ŠKOLA STJEPANA IVIČEVIĆA ZA      2022. I PROJEKCIJA PLANA ZA  2023. I 2024. GODINU</t>
  </si>
  <si>
    <t>Planom za 2022. godinu predviđeno je prema slijedećem:</t>
  </si>
  <si>
    <t>Predmet: Dostava financijskog plana za 2022. godinu s projekcijama za 2023. i 2024. godinu.</t>
  </si>
  <si>
    <t xml:space="preserve"> U privitku Vam dostavljam financijski plan za 2022. godinu s projekcijama za 2023.</t>
  </si>
  <si>
    <t xml:space="preserve"> i 2024. godinu.</t>
  </si>
  <si>
    <t>Plaće GRAD  strani jezici i produženi i ostalo iznad minimalnog standarda</t>
  </si>
  <si>
    <t>11.414.468,90 Kn za plaće zaposlenika MINISTARSTVA</t>
  </si>
  <si>
    <t>PRIJEDLOG PLANA ZA 2024.</t>
  </si>
  <si>
    <t>15.113.454,35 Kn rashoda i to:</t>
  </si>
  <si>
    <t>320.000,00 Kn za sudske troškove po osnovu tužbi 6%</t>
  </si>
  <si>
    <t>Plaće GRAD  ASISTENTI</t>
  </si>
  <si>
    <t>ŠKOLSKA SHEMA</t>
  </si>
  <si>
    <t>Plaće  ASISTENTI EUROPSKI FONDOVI</t>
  </si>
  <si>
    <t>Plaće  ASISTENTI GRAD</t>
  </si>
  <si>
    <t>600.000,00 Kn vlastitih prihoda za KUHINJU, EKSKURZIJE I OSTALA PLAĆANJA.</t>
  </si>
  <si>
    <t>433.318,55 Kn od EU FONDOVA za ASISTENTE U NASTAVI</t>
  </si>
  <si>
    <t>80.094,00 od GRADA za ASISTENTE U NASTAVI</t>
  </si>
  <si>
    <t>Kn za kapitalna, koja će se rasporediti prema odluci o dodjeli sredstava</t>
  </si>
  <si>
    <t>Ostali decentralizirani troškovi</t>
  </si>
  <si>
    <t xml:space="preserve">Makarska, 22. studenog 2021.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</si>
</sst>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20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center" wrapText="1"/>
    </xf>
    <xf numFmtId="0" fontId="31" fillId="0" borderId="21" xfId="0" applyNumberFormat="1" applyFont="1" applyFill="1" applyBorder="1" applyAlignment="1" applyProtection="1" quotePrefix="1">
      <alignment horizontal="left"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3" fontId="31" fillId="0" borderId="22" xfId="0" applyNumberFormat="1" applyFont="1" applyBorder="1" applyAlignment="1">
      <alignment horizontal="right"/>
    </xf>
    <xf numFmtId="3" fontId="31" fillId="0" borderId="22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3" xfId="0" applyNumberFormat="1" applyFont="1" applyFill="1" applyBorder="1" applyAlignment="1">
      <alignment horizontal="right" vertical="top" wrapText="1"/>
    </xf>
    <xf numFmtId="1" fontId="22" fillId="49" borderId="24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left" wrapText="1"/>
    </xf>
    <xf numFmtId="0" fontId="34" fillId="7" borderId="20" xfId="0" applyFont="1" applyFill="1" applyBorder="1" applyAlignment="1">
      <alignment horizontal="left"/>
    </xf>
    <xf numFmtId="3" fontId="31" fillId="7" borderId="22" xfId="0" applyNumberFormat="1" applyFont="1" applyFill="1" applyBorder="1" applyAlignment="1">
      <alignment horizontal="right"/>
    </xf>
    <xf numFmtId="3" fontId="31" fillId="7" borderId="22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1" fillId="0" borderId="22" xfId="0" applyNumberFormat="1" applyFont="1" applyFill="1" applyBorder="1" applyAlignment="1">
      <alignment horizontal="right"/>
    </xf>
    <xf numFmtId="3" fontId="31" fillId="50" borderId="20" xfId="0" applyNumberFormat="1" applyFont="1" applyFill="1" applyBorder="1" applyAlignment="1" quotePrefix="1">
      <alignment horizontal="right"/>
    </xf>
    <xf numFmtId="3" fontId="31" fillId="50" borderId="22" xfId="0" applyNumberFormat="1" applyFont="1" applyFill="1" applyBorder="1" applyAlignment="1" applyProtection="1">
      <alignment horizontal="right" wrapText="1"/>
      <protection/>
    </xf>
    <xf numFmtId="3" fontId="31" fillId="7" borderId="20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36" fillId="0" borderId="25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6" fillId="0" borderId="26" xfId="0" applyNumberFormat="1" applyFont="1" applyFill="1" applyBorder="1" applyAlignment="1" applyProtection="1">
      <alignment wrapText="1"/>
      <protection/>
    </xf>
    <xf numFmtId="0" fontId="23" fillId="0" borderId="26" xfId="0" applyNumberFormat="1" applyFont="1" applyFill="1" applyBorder="1" applyAlignment="1" applyProtection="1">
      <alignment wrapText="1"/>
      <protection/>
    </xf>
    <xf numFmtId="0" fontId="24" fillId="0" borderId="26" xfId="0" applyNumberFormat="1" applyFont="1" applyFill="1" applyBorder="1" applyAlignment="1" applyProtection="1">
      <alignment wrapText="1"/>
      <protection/>
    </xf>
    <xf numFmtId="0" fontId="37" fillId="0" borderId="26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4" fontId="26" fillId="0" borderId="25" xfId="0" applyNumberFormat="1" applyFont="1" applyFill="1" applyBorder="1" applyAlignment="1" applyProtection="1">
      <alignment/>
      <protection/>
    </xf>
    <xf numFmtId="4" fontId="25" fillId="0" borderId="26" xfId="0" applyNumberFormat="1" applyFont="1" applyFill="1" applyBorder="1" applyAlignment="1" applyProtection="1">
      <alignment/>
      <protection/>
    </xf>
    <xf numFmtId="4" fontId="26" fillId="0" borderId="26" xfId="0" applyNumberFormat="1" applyFont="1" applyFill="1" applyBorder="1" applyAlignment="1" applyProtection="1">
      <alignment/>
      <protection/>
    </xf>
    <xf numFmtId="4" fontId="37" fillId="0" borderId="26" xfId="0" applyNumberFormat="1" applyFont="1" applyFill="1" applyBorder="1" applyAlignment="1" applyProtection="1">
      <alignment/>
      <protection/>
    </xf>
    <xf numFmtId="4" fontId="24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26" fillId="35" borderId="27" xfId="0" applyNumberFormat="1" applyFont="1" applyFill="1" applyBorder="1" applyAlignment="1" applyProtection="1">
      <alignment horizontal="center" vertical="center" wrapText="1"/>
      <protection/>
    </xf>
    <xf numFmtId="0" fontId="26" fillId="35" borderId="28" xfId="0" applyNumberFormat="1" applyFont="1" applyFill="1" applyBorder="1" applyAlignment="1" applyProtection="1">
      <alignment horizontal="center" vertical="center" wrapText="1"/>
      <protection/>
    </xf>
    <xf numFmtId="0" fontId="26" fillId="35" borderId="29" xfId="0" applyNumberFormat="1" applyFont="1" applyFill="1" applyBorder="1" applyAlignment="1" applyProtection="1">
      <alignment horizontal="center" vertical="center" wrapText="1"/>
      <protection/>
    </xf>
    <xf numFmtId="0" fontId="26" fillId="35" borderId="30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4" fontId="25" fillId="0" borderId="32" xfId="0" applyNumberFormat="1" applyFont="1" applyFill="1" applyBorder="1" applyAlignment="1" applyProtection="1">
      <alignment/>
      <protection/>
    </xf>
    <xf numFmtId="4" fontId="25" fillId="0" borderId="33" xfId="0" applyNumberFormat="1" applyFont="1" applyFill="1" applyBorder="1" applyAlignment="1" applyProtection="1">
      <alignment/>
      <protection/>
    </xf>
    <xf numFmtId="0" fontId="26" fillId="0" borderId="34" xfId="0" applyNumberFormat="1" applyFont="1" applyFill="1" applyBorder="1" applyAlignment="1" applyProtection="1">
      <alignment horizontal="center"/>
      <protection/>
    </xf>
    <xf numFmtId="4" fontId="26" fillId="0" borderId="35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/>
      <protection/>
    </xf>
    <xf numFmtId="4" fontId="25" fillId="0" borderId="37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left"/>
      <protection/>
    </xf>
    <xf numFmtId="4" fontId="26" fillId="0" borderId="37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>
      <alignment horizontal="center"/>
      <protection/>
    </xf>
    <xf numFmtId="4" fontId="37" fillId="0" borderId="37" xfId="0" applyNumberFormat="1" applyFont="1" applyFill="1" applyBorder="1" applyAlignment="1" applyProtection="1">
      <alignment/>
      <protection/>
    </xf>
    <xf numFmtId="0" fontId="24" fillId="0" borderId="36" xfId="0" applyNumberFormat="1" applyFont="1" applyFill="1" applyBorder="1" applyAlignment="1" applyProtection="1">
      <alignment horizontal="center"/>
      <protection/>
    </xf>
    <xf numFmtId="4" fontId="24" fillId="0" borderId="37" xfId="0" applyNumberFormat="1" applyFont="1" applyFill="1" applyBorder="1" applyAlignment="1" applyProtection="1">
      <alignment/>
      <protection/>
    </xf>
    <xf numFmtId="0" fontId="23" fillId="0" borderId="36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horizontal="center"/>
      <protection/>
    </xf>
    <xf numFmtId="0" fontId="25" fillId="0" borderId="38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4" fontId="26" fillId="0" borderId="39" xfId="0" applyNumberFormat="1" applyFont="1" applyFill="1" applyBorder="1" applyAlignment="1" applyProtection="1">
      <alignment/>
      <protection/>
    </xf>
    <xf numFmtId="4" fontId="26" fillId="0" borderId="40" xfId="0" applyNumberFormat="1" applyFont="1" applyFill="1" applyBorder="1" applyAlignment="1" applyProtection="1">
      <alignment/>
      <protection/>
    </xf>
    <xf numFmtId="0" fontId="26" fillId="35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41" xfId="0" applyNumberFormat="1" applyFont="1" applyBorder="1" applyAlignment="1">
      <alignment horizontal="left" wrapText="1"/>
    </xf>
    <xf numFmtId="1" fontId="21" fillId="0" borderId="42" xfId="0" applyNumberFormat="1" applyFont="1" applyBorder="1" applyAlignment="1">
      <alignment horizontal="left" wrapText="1"/>
    </xf>
    <xf numFmtId="0" fontId="26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35" borderId="44" xfId="0" applyNumberFormat="1" applyFont="1" applyFill="1" applyBorder="1" applyAlignment="1" applyProtection="1">
      <alignment horizontal="center" vertical="center" wrapText="1"/>
      <protection/>
    </xf>
    <xf numFmtId="0" fontId="26" fillId="35" borderId="45" xfId="0" applyNumberFormat="1" applyFont="1" applyFill="1" applyBorder="1" applyAlignment="1" applyProtection="1">
      <alignment horizontal="center" vertical="center" wrapText="1"/>
      <protection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0" fontId="37" fillId="0" borderId="51" xfId="0" applyNumberFormat="1" applyFont="1" applyFill="1" applyBorder="1" applyAlignment="1" applyProtection="1">
      <alignment horizontal="center"/>
      <protection/>
    </xf>
    <xf numFmtId="0" fontId="37" fillId="0" borderId="52" xfId="0" applyNumberFormat="1" applyFont="1" applyFill="1" applyBorder="1" applyAlignment="1" applyProtection="1">
      <alignment wrapText="1"/>
      <protection/>
    </xf>
    <xf numFmtId="4" fontId="26" fillId="0" borderId="52" xfId="0" applyNumberFormat="1" applyFont="1" applyFill="1" applyBorder="1" applyAlignment="1" applyProtection="1">
      <alignment/>
      <protection/>
    </xf>
    <xf numFmtId="4" fontId="26" fillId="0" borderId="53" xfId="0" applyNumberFormat="1" applyFont="1" applyFill="1" applyBorder="1" applyAlignment="1" applyProtection="1">
      <alignment/>
      <protection/>
    </xf>
    <xf numFmtId="4" fontId="25" fillId="0" borderId="39" xfId="0" applyNumberFormat="1" applyFont="1" applyFill="1" applyBorder="1" applyAlignment="1" applyProtection="1">
      <alignment/>
      <protection/>
    </xf>
    <xf numFmtId="4" fontId="25" fillId="0" borderId="40" xfId="0" applyNumberFormat="1" applyFont="1" applyFill="1" applyBorder="1" applyAlignment="1" applyProtection="1">
      <alignment/>
      <protection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7" borderId="20" xfId="0" applyNumberFormat="1" applyFont="1" applyFill="1" applyBorder="1" applyAlignment="1" applyProtection="1">
      <alignment horizontal="left" wrapText="1"/>
      <protection/>
    </xf>
    <xf numFmtId="0" fontId="35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4" fillId="0" borderId="20" xfId="0" applyNumberFormat="1" applyFont="1" applyFill="1" applyBorder="1" applyAlignment="1" applyProtection="1">
      <alignment horizontal="left" wrapText="1"/>
      <protection/>
    </xf>
    <xf numFmtId="0" fontId="35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4" fillId="0" borderId="20" xfId="0" applyFont="1" applyFill="1" applyBorder="1" applyAlignment="1" quotePrefix="1">
      <alignment horizontal="left"/>
    </xf>
    <xf numFmtId="0" fontId="34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/>
    </xf>
    <xf numFmtId="0" fontId="34" fillId="7" borderId="20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21" xfId="0" applyNumberFormat="1" applyFont="1" applyFill="1" applyBorder="1" applyAlignment="1" applyProtection="1">
      <alignment horizontal="left" wrapText="1"/>
      <protection/>
    </xf>
    <xf numFmtId="0" fontId="31" fillId="50" borderId="57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21" xfId="0" applyNumberFormat="1" applyFont="1" applyFill="1" applyBorder="1" applyAlignment="1" applyProtection="1">
      <alignment horizontal="left" wrapText="1"/>
      <protection/>
    </xf>
    <xf numFmtId="0" fontId="31" fillId="7" borderId="57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5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3" fontId="22" fillId="0" borderId="58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544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544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45"/>
  <sheetViews>
    <sheetView view="pageBreakPreview" zoomScaleSheetLayoutView="100" zoomScalePageLayoutView="0" workbookViewId="0" topLeftCell="A10">
      <selection activeCell="A18" sqref="A18:H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45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6.28125" style="3" bestFit="1" customWidth="1"/>
    <col min="10" max="10" width="21.7109375" style="3" bestFit="1" customWidth="1"/>
    <col min="11" max="16384" width="11.421875" style="3" customWidth="1"/>
  </cols>
  <sheetData>
    <row r="2" spans="1:8" ht="15">
      <c r="A2" s="133"/>
      <c r="B2" s="133"/>
      <c r="C2" s="133"/>
      <c r="D2" s="133"/>
      <c r="E2" s="133"/>
      <c r="F2" s="133"/>
      <c r="G2" s="133"/>
      <c r="H2" s="133"/>
    </row>
    <row r="3" spans="1:8" ht="48" customHeight="1">
      <c r="A3" s="134" t="s">
        <v>114</v>
      </c>
      <c r="B3" s="134"/>
      <c r="C3" s="134"/>
      <c r="D3" s="134"/>
      <c r="E3" s="134"/>
      <c r="F3" s="134"/>
      <c r="G3" s="134"/>
      <c r="H3" s="134"/>
    </row>
    <row r="4" spans="1:8" s="33" customFormat="1" ht="26.25" customHeight="1">
      <c r="A4" s="134" t="s">
        <v>28</v>
      </c>
      <c r="B4" s="134"/>
      <c r="C4" s="134"/>
      <c r="D4" s="134"/>
      <c r="E4" s="134"/>
      <c r="F4" s="134"/>
      <c r="G4" s="135"/>
      <c r="H4" s="135"/>
    </row>
    <row r="5" spans="1:5" ht="15.75" customHeight="1">
      <c r="A5" s="34"/>
      <c r="B5" s="35"/>
      <c r="C5" s="35"/>
      <c r="D5" s="35"/>
      <c r="E5" s="35"/>
    </row>
    <row r="6" spans="1:8" ht="27.75" customHeight="1">
      <c r="A6" s="36"/>
      <c r="B6" s="37"/>
      <c r="C6" s="37"/>
      <c r="D6" s="38"/>
      <c r="E6" s="39"/>
      <c r="F6" s="40" t="s">
        <v>113</v>
      </c>
      <c r="G6" s="40" t="s">
        <v>111</v>
      </c>
      <c r="H6" s="41" t="s">
        <v>112</v>
      </c>
    </row>
    <row r="7" spans="1:8" ht="27.75" customHeight="1">
      <c r="A7" s="136" t="s">
        <v>29</v>
      </c>
      <c r="B7" s="137"/>
      <c r="C7" s="137"/>
      <c r="D7" s="137"/>
      <c r="E7" s="138"/>
      <c r="F7" s="54">
        <f>+F8+F9</f>
        <v>15189913.45</v>
      </c>
      <c r="G7" s="54">
        <f>G8+G9</f>
        <v>15189913.45</v>
      </c>
      <c r="H7" s="54">
        <f>+H8+H9</f>
        <v>15189913.45</v>
      </c>
    </row>
    <row r="8" spans="1:8" ht="22.5" customHeight="1">
      <c r="A8" s="139" t="s">
        <v>0</v>
      </c>
      <c r="B8" s="140"/>
      <c r="C8" s="140"/>
      <c r="D8" s="140"/>
      <c r="E8" s="141"/>
      <c r="F8" s="57">
        <f>'PLAN PRIHODA'!B13+'PLAN PRIHODA'!C13+'PLAN PRIHODA'!D13+'PLAN PRIHODA'!E13+'PLAN PRIHODA'!F13+'PLAN PRIHODA'!G13+'PLAN PRIHODA'!H13+'PLAN PRIHODA'!I13+'PLAN PRIHODA'!J13</f>
        <v>15189913.45</v>
      </c>
      <c r="G8" s="57">
        <f>SUM('PLAN PRIHODA'!B26+'PLAN PRIHODA'!C26+'PLAN PRIHODA'!D26+'PLAN PRIHODA'!E26+'PLAN PRIHODA'!F26+'PLAN PRIHODA'!G26+'PLAN PRIHODA'!H26+'PLAN PRIHODA'!I26+'PLAN PRIHODA'!J26)</f>
        <v>15189913.45</v>
      </c>
      <c r="H8" s="57">
        <f>SUM('PLAN PRIHODA'!B50+'PLAN PRIHODA'!C50+'PLAN PRIHODA'!D50+'PLAN PRIHODA'!E50+'PLAN PRIHODA'!F50+'PLAN PRIHODA'!G50+'PLAN PRIHODA'!H50+'PLAN PRIHODA'!I50+'PLAN PRIHODA'!J50)</f>
        <v>15189913.45</v>
      </c>
    </row>
    <row r="9" spans="1:8" ht="22.5" customHeight="1">
      <c r="A9" s="142" t="s">
        <v>31</v>
      </c>
      <c r="B9" s="141"/>
      <c r="C9" s="141"/>
      <c r="D9" s="141"/>
      <c r="E9" s="141"/>
      <c r="F9" s="57"/>
      <c r="G9" s="57"/>
      <c r="H9" s="57"/>
    </row>
    <row r="10" spans="1:8" ht="22.5" customHeight="1">
      <c r="A10" s="53" t="s">
        <v>30</v>
      </c>
      <c r="B10" s="56"/>
      <c r="C10" s="56"/>
      <c r="D10" s="56"/>
      <c r="E10" s="56"/>
      <c r="F10" s="54">
        <f>+F11+F12</f>
        <v>15189913.45</v>
      </c>
      <c r="G10" s="54">
        <f>+G11+G12</f>
        <v>15189913.45</v>
      </c>
      <c r="H10" s="54">
        <f>+H11+H12</f>
        <v>15189913.45</v>
      </c>
    </row>
    <row r="11" spans="1:9" ht="22.5" customHeight="1">
      <c r="A11" s="143" t="s">
        <v>1</v>
      </c>
      <c r="B11" s="140"/>
      <c r="C11" s="140"/>
      <c r="D11" s="140"/>
      <c r="E11" s="144"/>
      <c r="F11" s="57">
        <f>'PLAN RASHODA I IZDATAKA'!C8</f>
        <v>15189913.45</v>
      </c>
      <c r="G11" s="57">
        <f>'PLAN RASHODA I IZDATAKA'!C8</f>
        <v>15189913.45</v>
      </c>
      <c r="H11" s="43">
        <f>'PLAN RASHODA I IZDATAKA'!C184</f>
        <v>15189913.45</v>
      </c>
      <c r="I11" s="27"/>
    </row>
    <row r="12" spans="1:9" ht="22.5" customHeight="1">
      <c r="A12" s="145" t="s">
        <v>32</v>
      </c>
      <c r="B12" s="141"/>
      <c r="C12" s="141"/>
      <c r="D12" s="141"/>
      <c r="E12" s="141"/>
      <c r="F12" s="42"/>
      <c r="G12" s="42"/>
      <c r="H12" s="43"/>
      <c r="I12" s="27"/>
    </row>
    <row r="13" spans="1:9" ht="22.5" customHeight="1">
      <c r="A13" s="146" t="s">
        <v>2</v>
      </c>
      <c r="B13" s="137"/>
      <c r="C13" s="137"/>
      <c r="D13" s="137"/>
      <c r="E13" s="137"/>
      <c r="F13" s="55">
        <f>+F7-F10</f>
        <v>0</v>
      </c>
      <c r="G13" s="55">
        <f>+G7-G10</f>
        <v>0</v>
      </c>
      <c r="H13" s="55">
        <f>+H7-H10</f>
        <v>0</v>
      </c>
      <c r="I13" s="27"/>
    </row>
    <row r="14" spans="1:8" ht="25.5" customHeight="1">
      <c r="A14" s="134"/>
      <c r="B14" s="147"/>
      <c r="C14" s="147"/>
      <c r="D14" s="147"/>
      <c r="E14" s="147"/>
      <c r="F14" s="148"/>
      <c r="G14" s="148"/>
      <c r="H14" s="148"/>
    </row>
    <row r="15" spans="1:9" ht="27.75" customHeight="1">
      <c r="A15" s="36"/>
      <c r="B15" s="37"/>
      <c r="C15" s="37"/>
      <c r="D15" s="38"/>
      <c r="E15" s="39"/>
      <c r="F15" s="40" t="s">
        <v>110</v>
      </c>
      <c r="G15" s="40" t="s">
        <v>111</v>
      </c>
      <c r="H15" s="41" t="s">
        <v>112</v>
      </c>
      <c r="I15" s="27"/>
    </row>
    <row r="16" spans="1:9" ht="30.75" customHeight="1">
      <c r="A16" s="149" t="s">
        <v>46</v>
      </c>
      <c r="B16" s="150"/>
      <c r="C16" s="150"/>
      <c r="D16" s="150"/>
      <c r="E16" s="151"/>
      <c r="F16" s="58"/>
      <c r="G16" s="58"/>
      <c r="H16" s="59"/>
      <c r="I16" s="27"/>
    </row>
    <row r="17" spans="1:9" ht="34.5" customHeight="1">
      <c r="A17" s="152" t="s">
        <v>33</v>
      </c>
      <c r="B17" s="153"/>
      <c r="C17" s="153"/>
      <c r="D17" s="153"/>
      <c r="E17" s="154"/>
      <c r="F17" s="60"/>
      <c r="G17" s="60"/>
      <c r="H17" s="55"/>
      <c r="I17" s="27"/>
    </row>
    <row r="18" spans="1:9" s="29" customFormat="1" ht="25.5" customHeight="1">
      <c r="A18" s="157"/>
      <c r="B18" s="147"/>
      <c r="C18" s="147"/>
      <c r="D18" s="147"/>
      <c r="E18" s="147"/>
      <c r="F18" s="148"/>
      <c r="G18" s="148"/>
      <c r="H18" s="148"/>
      <c r="I18" s="61"/>
    </row>
    <row r="19" spans="1:10" s="29" customFormat="1" ht="27.75" customHeight="1">
      <c r="A19" s="36"/>
      <c r="B19" s="37"/>
      <c r="C19" s="37"/>
      <c r="D19" s="38"/>
      <c r="E19" s="39"/>
      <c r="F19" s="40" t="s">
        <v>113</v>
      </c>
      <c r="G19" s="40" t="s">
        <v>111</v>
      </c>
      <c r="H19" s="41" t="s">
        <v>112</v>
      </c>
      <c r="I19" s="61"/>
      <c r="J19" s="61"/>
    </row>
    <row r="20" spans="1:9" s="29" customFormat="1" ht="22.5" customHeight="1">
      <c r="A20" s="139" t="s">
        <v>3</v>
      </c>
      <c r="B20" s="140"/>
      <c r="C20" s="140"/>
      <c r="D20" s="140"/>
      <c r="E20" s="140"/>
      <c r="F20" s="42"/>
      <c r="G20" s="42"/>
      <c r="H20" s="42"/>
      <c r="I20" s="61"/>
    </row>
    <row r="21" spans="1:8" s="29" customFormat="1" ht="33.75" customHeight="1">
      <c r="A21" s="139" t="s">
        <v>4</v>
      </c>
      <c r="B21" s="140"/>
      <c r="C21" s="140"/>
      <c r="D21" s="140"/>
      <c r="E21" s="140"/>
      <c r="F21" s="42"/>
      <c r="G21" s="42"/>
      <c r="H21" s="42"/>
    </row>
    <row r="22" spans="1:10" s="29" customFormat="1" ht="22.5" customHeight="1">
      <c r="A22" s="146" t="s">
        <v>5</v>
      </c>
      <c r="B22" s="137"/>
      <c r="C22" s="137"/>
      <c r="D22" s="137"/>
      <c r="E22" s="137"/>
      <c r="F22" s="54">
        <f>F20-F21</f>
        <v>0</v>
      </c>
      <c r="G22" s="54">
        <f>G20-G21</f>
        <v>0</v>
      </c>
      <c r="H22" s="54">
        <f>H20-H21</f>
        <v>0</v>
      </c>
      <c r="I22" s="62"/>
      <c r="J22" s="61"/>
    </row>
    <row r="23" spans="1:8" s="29" customFormat="1" ht="25.5" customHeight="1">
      <c r="A23" s="157"/>
      <c r="B23" s="147"/>
      <c r="C23" s="147"/>
      <c r="D23" s="147"/>
      <c r="E23" s="147"/>
      <c r="F23" s="148"/>
      <c r="G23" s="148"/>
      <c r="H23" s="148"/>
    </row>
    <row r="24" spans="1:8" s="29" customFormat="1" ht="22.5" customHeight="1">
      <c r="A24" s="143" t="s">
        <v>6</v>
      </c>
      <c r="B24" s="140"/>
      <c r="C24" s="140"/>
      <c r="D24" s="140"/>
      <c r="E24" s="140"/>
      <c r="F24" s="42">
        <f>IF((F13+F17+F22)&lt;&gt;0,"NESLAGANJE ZBROJA",(F13+F17+F22))</f>
        <v>0</v>
      </c>
      <c r="G24" s="42">
        <f>IF((G13+G17+G22)&lt;&gt;0,"NESLAGANJE ZBROJA",(G13+G17+G22))</f>
        <v>0</v>
      </c>
      <c r="H24" s="42">
        <f>IF((H13+H17+H22)&lt;&gt;0,"NESLAGANJE ZBROJA",(H13+H17+H22))</f>
        <v>0</v>
      </c>
    </row>
    <row r="25" spans="1:5" s="29" customFormat="1" ht="18" customHeight="1">
      <c r="A25" s="44"/>
      <c r="B25" s="35"/>
      <c r="C25" s="35"/>
      <c r="D25" s="35"/>
      <c r="E25" s="35"/>
    </row>
    <row r="26" spans="1:8" ht="42" customHeight="1">
      <c r="A26" s="155" t="s">
        <v>34</v>
      </c>
      <c r="B26" s="156"/>
      <c r="C26" s="156"/>
      <c r="D26" s="156"/>
      <c r="E26" s="156"/>
      <c r="F26" s="156"/>
      <c r="G26" s="156"/>
      <c r="H26" s="156"/>
    </row>
    <row r="27" ht="12.75">
      <c r="E27" s="63"/>
    </row>
    <row r="31" spans="6:8" ht="12.75">
      <c r="F31" s="27"/>
      <c r="G31" s="27"/>
      <c r="H31" s="27"/>
    </row>
    <row r="32" spans="6:8" ht="12.75">
      <c r="F32" s="27"/>
      <c r="G32" s="27"/>
      <c r="H32" s="27"/>
    </row>
    <row r="33" spans="5:8" ht="12.75">
      <c r="E33" s="64"/>
      <c r="F33" s="28"/>
      <c r="G33" s="28"/>
      <c r="H33" s="28"/>
    </row>
    <row r="34" spans="5:8" ht="12.75">
      <c r="E34" s="64"/>
      <c r="F34" s="27"/>
      <c r="G34" s="27"/>
      <c r="H34" s="27"/>
    </row>
    <row r="35" spans="5:8" ht="12.75">
      <c r="E35" s="64"/>
      <c r="F35" s="27"/>
      <c r="G35" s="27"/>
      <c r="H35" s="27"/>
    </row>
    <row r="36" spans="5:8" ht="12.75">
      <c r="E36" s="64"/>
      <c r="F36" s="27"/>
      <c r="G36" s="27"/>
      <c r="H36" s="27"/>
    </row>
    <row r="37" spans="5:8" ht="12.75">
      <c r="E37" s="64"/>
      <c r="F37" s="27"/>
      <c r="G37" s="27"/>
      <c r="H37" s="27"/>
    </row>
    <row r="38" ht="12.75">
      <c r="E38" s="64"/>
    </row>
    <row r="43" ht="12.75">
      <c r="F43" s="27"/>
    </row>
    <row r="44" ht="12.75">
      <c r="F44" s="27"/>
    </row>
    <row r="45" ht="12.75">
      <c r="F45" s="2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120" zoomScaleSheetLayoutView="120" zoomScalePageLayoutView="0" workbookViewId="0" topLeftCell="A40">
      <selection activeCell="E50" sqref="E50:F50"/>
    </sheetView>
  </sheetViews>
  <sheetFormatPr defaultColWidth="11.421875" defaultRowHeight="12.75"/>
  <cols>
    <col min="1" max="2" width="16.00390625" style="12" customWidth="1"/>
    <col min="3" max="3" width="14.7109375" style="12" customWidth="1"/>
    <col min="4" max="4" width="13.7109375" style="30" customWidth="1"/>
    <col min="5" max="6" width="13.140625" style="3" customWidth="1"/>
    <col min="7" max="7" width="12.421875" style="3" customWidth="1"/>
    <col min="8" max="8" width="11.7109375" style="3" customWidth="1"/>
    <col min="9" max="9" width="14.140625" style="3" customWidth="1"/>
    <col min="10" max="10" width="16.00390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9" s="1" customFormat="1" ht="13.5" thickBot="1">
      <c r="A2" s="8"/>
      <c r="I2" s="9" t="s">
        <v>8</v>
      </c>
    </row>
    <row r="3" spans="1:10" s="1" customFormat="1" ht="26.25" customHeight="1" thickBot="1">
      <c r="A3" s="49" t="s">
        <v>9</v>
      </c>
      <c r="B3" s="158" t="s">
        <v>36</v>
      </c>
      <c r="C3" s="159"/>
      <c r="D3" s="159"/>
      <c r="E3" s="159"/>
      <c r="F3" s="159"/>
      <c r="G3" s="159"/>
      <c r="H3" s="159"/>
      <c r="I3" s="159"/>
      <c r="J3" s="160"/>
    </row>
    <row r="4" spans="1:10" s="1" customFormat="1" ht="77.25" thickBot="1">
      <c r="A4" s="50" t="s">
        <v>41</v>
      </c>
      <c r="B4" s="105" t="s">
        <v>86</v>
      </c>
      <c r="C4" s="105" t="s">
        <v>10</v>
      </c>
      <c r="D4" s="105" t="s">
        <v>119</v>
      </c>
      <c r="E4" s="80" t="s">
        <v>126</v>
      </c>
      <c r="F4" s="80" t="s">
        <v>127</v>
      </c>
      <c r="G4" s="80" t="s">
        <v>125</v>
      </c>
      <c r="H4" s="105" t="s">
        <v>16</v>
      </c>
      <c r="I4" s="105" t="s">
        <v>11</v>
      </c>
      <c r="J4" s="106" t="s">
        <v>84</v>
      </c>
    </row>
    <row r="5" spans="1:10" s="1" customFormat="1" ht="12.75" customHeight="1">
      <c r="A5" s="103">
        <v>636</v>
      </c>
      <c r="B5" s="108"/>
      <c r="C5" s="109"/>
      <c r="D5" s="110"/>
      <c r="E5" s="111"/>
      <c r="F5" s="111"/>
      <c r="G5" s="111"/>
      <c r="H5" s="111"/>
      <c r="I5" s="111"/>
      <c r="J5" s="112">
        <v>12094468.9</v>
      </c>
    </row>
    <row r="6" spans="1:10" s="1" customFormat="1" ht="12.75">
      <c r="A6" s="104">
        <v>652</v>
      </c>
      <c r="B6" s="113"/>
      <c r="C6" s="114"/>
      <c r="D6" s="114"/>
      <c r="E6" s="114"/>
      <c r="F6" s="114"/>
      <c r="G6" s="114"/>
      <c r="H6" s="114"/>
      <c r="I6" s="114"/>
      <c r="J6" s="115"/>
    </row>
    <row r="7" spans="1:10" s="1" customFormat="1" ht="12.75">
      <c r="A7" s="104">
        <v>653</v>
      </c>
      <c r="B7" s="113"/>
      <c r="C7" s="114"/>
      <c r="D7" s="114"/>
      <c r="E7" s="114"/>
      <c r="F7" s="114"/>
      <c r="G7" s="114"/>
      <c r="H7" s="114"/>
      <c r="I7" s="114"/>
      <c r="J7" s="115"/>
    </row>
    <row r="8" spans="1:10" s="1" customFormat="1" ht="12.75">
      <c r="A8" s="104">
        <v>661</v>
      </c>
      <c r="B8" s="113"/>
      <c r="C8" s="114">
        <v>600000</v>
      </c>
      <c r="D8" s="114"/>
      <c r="E8" s="114"/>
      <c r="F8" s="114"/>
      <c r="G8" s="114"/>
      <c r="H8" s="114"/>
      <c r="I8" s="114"/>
      <c r="J8" s="115"/>
    </row>
    <row r="9" spans="1:10" s="1" customFormat="1" ht="12.75">
      <c r="A9" s="104">
        <v>663</v>
      </c>
      <c r="B9" s="113"/>
      <c r="C9" s="114"/>
      <c r="D9" s="114"/>
      <c r="E9" s="114"/>
      <c r="F9" s="114"/>
      <c r="G9" s="114"/>
      <c r="H9" s="114">
        <v>20000</v>
      </c>
      <c r="I9" s="114">
        <v>10000</v>
      </c>
      <c r="J9" s="115"/>
    </row>
    <row r="10" spans="1:10" s="1" customFormat="1" ht="12.75">
      <c r="A10" s="104">
        <v>671</v>
      </c>
      <c r="B10" s="113">
        <f>'PLAN RASHODA I IZDATAKA'!D8</f>
        <v>1087301</v>
      </c>
      <c r="C10" s="114"/>
      <c r="D10" s="114">
        <v>853000</v>
      </c>
      <c r="E10" s="114">
        <f>'PLAN RASHODA I IZDATAKA'!G8</f>
        <v>433318.55000000005</v>
      </c>
      <c r="F10" s="114">
        <f>'PLAN RASHODA I IZDATAKA'!H8</f>
        <v>64075</v>
      </c>
      <c r="G10" s="114">
        <f>'PLAN RASHODA I IZDATAKA'!I8</f>
        <v>27750</v>
      </c>
      <c r="H10" s="114"/>
      <c r="I10" s="114"/>
      <c r="J10" s="115"/>
    </row>
    <row r="11" spans="1:10" s="1" customFormat="1" ht="12.75">
      <c r="A11" s="104">
        <v>673</v>
      </c>
      <c r="B11" s="113"/>
      <c r="C11" s="114"/>
      <c r="D11" s="114"/>
      <c r="E11" s="114"/>
      <c r="F11" s="114"/>
      <c r="G11" s="114"/>
      <c r="H11" s="114"/>
      <c r="I11" s="114"/>
      <c r="J11" s="115"/>
    </row>
    <row r="12" spans="1:10" s="1" customFormat="1" ht="13.5" thickBot="1">
      <c r="A12" s="104">
        <v>922</v>
      </c>
      <c r="B12" s="122"/>
      <c r="C12" s="123"/>
      <c r="D12" s="123"/>
      <c r="E12" s="123"/>
      <c r="F12" s="123"/>
      <c r="G12" s="123"/>
      <c r="H12" s="123"/>
      <c r="I12" s="123"/>
      <c r="J12" s="124"/>
    </row>
    <row r="13" spans="1:10" s="1" customFormat="1" ht="30" customHeight="1" thickBot="1">
      <c r="A13" s="10" t="s">
        <v>12</v>
      </c>
      <c r="B13" s="126">
        <f aca="true" t="shared" si="0" ref="B13:J13">SUM(B5:B12)</f>
        <v>1087301</v>
      </c>
      <c r="C13" s="127">
        <f t="shared" si="0"/>
        <v>600000</v>
      </c>
      <c r="D13" s="127">
        <f t="shared" si="0"/>
        <v>853000</v>
      </c>
      <c r="E13" s="127">
        <f t="shared" si="0"/>
        <v>433318.55000000005</v>
      </c>
      <c r="F13" s="127">
        <f t="shared" si="0"/>
        <v>64075</v>
      </c>
      <c r="G13" s="127">
        <f t="shared" si="0"/>
        <v>27750</v>
      </c>
      <c r="H13" s="127">
        <f t="shared" si="0"/>
        <v>20000</v>
      </c>
      <c r="I13" s="127">
        <f t="shared" si="0"/>
        <v>10000</v>
      </c>
      <c r="J13" s="127">
        <f t="shared" si="0"/>
        <v>12094468.9</v>
      </c>
    </row>
    <row r="14" spans="1:10" s="1" customFormat="1" ht="28.5" customHeight="1" thickBot="1">
      <c r="A14" s="10" t="s">
        <v>35</v>
      </c>
      <c r="B14" s="161">
        <f>SUM(B13:J13)</f>
        <v>15189913.45</v>
      </c>
      <c r="C14" s="162"/>
      <c r="D14" s="162"/>
      <c r="E14" s="162"/>
      <c r="F14" s="162"/>
      <c r="G14" s="162"/>
      <c r="H14" s="162"/>
      <c r="I14" s="162"/>
      <c r="J14" s="163"/>
    </row>
    <row r="15" spans="1:9" ht="13.5" thickBot="1">
      <c r="A15" s="5"/>
      <c r="B15" s="5"/>
      <c r="C15" s="5"/>
      <c r="D15" s="6"/>
      <c r="E15" s="11"/>
      <c r="F15" s="11"/>
      <c r="I15" s="9"/>
    </row>
    <row r="16" spans="1:10" ht="26.25" customHeight="1" thickBot="1">
      <c r="A16" s="51" t="s">
        <v>9</v>
      </c>
      <c r="B16" s="158" t="s">
        <v>43</v>
      </c>
      <c r="C16" s="159"/>
      <c r="D16" s="159"/>
      <c r="E16" s="159"/>
      <c r="F16" s="159"/>
      <c r="G16" s="159"/>
      <c r="H16" s="159"/>
      <c r="I16" s="159"/>
      <c r="J16" s="160"/>
    </row>
    <row r="17" spans="1:10" ht="77.25" thickBot="1">
      <c r="A17" s="52" t="s">
        <v>41</v>
      </c>
      <c r="B17" s="105" t="s">
        <v>86</v>
      </c>
      <c r="C17" s="105" t="s">
        <v>10</v>
      </c>
      <c r="D17" s="105" t="s">
        <v>88</v>
      </c>
      <c r="E17" s="80" t="s">
        <v>126</v>
      </c>
      <c r="F17" s="80" t="s">
        <v>127</v>
      </c>
      <c r="G17" s="105" t="s">
        <v>125</v>
      </c>
      <c r="H17" s="105" t="s">
        <v>16</v>
      </c>
      <c r="I17" s="105" t="s">
        <v>11</v>
      </c>
      <c r="J17" s="106" t="s">
        <v>84</v>
      </c>
    </row>
    <row r="18" spans="1:10" ht="12.75">
      <c r="A18" s="103">
        <v>636</v>
      </c>
      <c r="B18" s="108"/>
      <c r="C18" s="109"/>
      <c r="D18" s="110"/>
      <c r="E18" s="111"/>
      <c r="F18" s="111"/>
      <c r="G18" s="111"/>
      <c r="H18" s="111"/>
      <c r="I18" s="111"/>
      <c r="J18" s="112">
        <f>J5</f>
        <v>12094468.9</v>
      </c>
    </row>
    <row r="19" spans="1:10" ht="12.75">
      <c r="A19" s="104">
        <v>652</v>
      </c>
      <c r="B19" s="113"/>
      <c r="C19" s="114"/>
      <c r="D19" s="114"/>
      <c r="E19" s="114"/>
      <c r="F19" s="114"/>
      <c r="G19" s="114"/>
      <c r="H19" s="114"/>
      <c r="I19" s="114"/>
      <c r="J19" s="115"/>
    </row>
    <row r="20" spans="1:10" ht="12.75">
      <c r="A20" s="104">
        <v>653</v>
      </c>
      <c r="B20" s="113"/>
      <c r="C20" s="114"/>
      <c r="D20" s="114"/>
      <c r="E20" s="114"/>
      <c r="F20" s="114"/>
      <c r="G20" s="114"/>
      <c r="H20" s="114"/>
      <c r="I20" s="114"/>
      <c r="J20" s="115"/>
    </row>
    <row r="21" spans="1:10" ht="12.75">
      <c r="A21" s="104">
        <v>661</v>
      </c>
      <c r="B21" s="113"/>
      <c r="C21" s="114">
        <v>600000</v>
      </c>
      <c r="D21" s="114"/>
      <c r="E21" s="114"/>
      <c r="F21" s="114"/>
      <c r="G21" s="114"/>
      <c r="H21" s="114"/>
      <c r="I21" s="114"/>
      <c r="J21" s="115"/>
    </row>
    <row r="22" spans="1:10" ht="12.75">
      <c r="A22" s="104">
        <v>663</v>
      </c>
      <c r="B22" s="113"/>
      <c r="C22" s="114"/>
      <c r="D22" s="114"/>
      <c r="E22" s="114"/>
      <c r="F22" s="114"/>
      <c r="G22" s="114"/>
      <c r="H22" s="114">
        <v>20000</v>
      </c>
      <c r="I22" s="114">
        <v>10000</v>
      </c>
      <c r="J22" s="115"/>
    </row>
    <row r="23" spans="1:10" ht="12.75">
      <c r="A23" s="104">
        <v>671</v>
      </c>
      <c r="B23" s="113">
        <f>B10</f>
        <v>1087301</v>
      </c>
      <c r="C23" s="114"/>
      <c r="D23" s="114">
        <f>D10</f>
        <v>853000</v>
      </c>
      <c r="E23" s="114">
        <f>E10</f>
        <v>433318.55000000005</v>
      </c>
      <c r="F23" s="114">
        <f>F10</f>
        <v>64075</v>
      </c>
      <c r="G23" s="114">
        <f>G10</f>
        <v>27750</v>
      </c>
      <c r="H23" s="114"/>
      <c r="I23" s="114"/>
      <c r="J23" s="115"/>
    </row>
    <row r="24" spans="1:10" ht="12.75">
      <c r="A24" s="104">
        <v>673</v>
      </c>
      <c r="B24" s="113"/>
      <c r="C24" s="114"/>
      <c r="D24" s="114"/>
      <c r="E24" s="114"/>
      <c r="F24" s="114"/>
      <c r="G24" s="114"/>
      <c r="H24" s="114"/>
      <c r="I24" s="114"/>
      <c r="J24" s="115"/>
    </row>
    <row r="25" spans="1:10" ht="13.5" thickBot="1">
      <c r="A25" s="104">
        <v>922</v>
      </c>
      <c r="B25" s="122"/>
      <c r="C25" s="123"/>
      <c r="D25" s="123"/>
      <c r="E25" s="123"/>
      <c r="F25" s="123"/>
      <c r="G25" s="123"/>
      <c r="H25" s="123"/>
      <c r="I25" s="123"/>
      <c r="J25" s="124"/>
    </row>
    <row r="26" spans="1:10" s="1" customFormat="1" ht="30" customHeight="1" thickBot="1">
      <c r="A26" s="10" t="s">
        <v>12</v>
      </c>
      <c r="B26" s="126">
        <f aca="true" t="shared" si="1" ref="B26:H26">SUM(B18:B25)</f>
        <v>1087301</v>
      </c>
      <c r="C26" s="127">
        <f t="shared" si="1"/>
        <v>600000</v>
      </c>
      <c r="D26" s="127">
        <f t="shared" si="1"/>
        <v>853000</v>
      </c>
      <c r="E26" s="127">
        <f t="shared" si="1"/>
        <v>433318.55000000005</v>
      </c>
      <c r="F26" s="127">
        <f t="shared" si="1"/>
        <v>64075</v>
      </c>
      <c r="G26" s="127">
        <f t="shared" si="1"/>
        <v>27750</v>
      </c>
      <c r="H26" s="127">
        <f t="shared" si="1"/>
        <v>20000</v>
      </c>
      <c r="I26" s="127">
        <f>SUM(I18:I25)</f>
        <v>10000</v>
      </c>
      <c r="J26" s="127">
        <f>SUM(J18:J25)</f>
        <v>12094468.9</v>
      </c>
    </row>
    <row r="27" spans="1:10" s="1" customFormat="1" ht="28.5" customHeight="1" thickBot="1">
      <c r="A27" s="10" t="s">
        <v>37</v>
      </c>
      <c r="B27" s="161">
        <f>SUM(B26:J26)</f>
        <v>15189913.45</v>
      </c>
      <c r="C27" s="162"/>
      <c r="D27" s="162"/>
      <c r="E27" s="162"/>
      <c r="F27" s="162"/>
      <c r="G27" s="162"/>
      <c r="H27" s="162"/>
      <c r="I27" s="162"/>
      <c r="J27" s="163"/>
    </row>
    <row r="28" spans="1:10" s="1" customFormat="1" ht="28.5" customHeight="1">
      <c r="A28" s="130"/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10" s="1" customFormat="1" ht="28.5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</row>
    <row r="30" spans="1:10" s="1" customFormat="1" ht="28.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0" s="1" customFormat="1" ht="28.5" customHeight="1">
      <c r="A31" s="130"/>
      <c r="B31" s="131"/>
      <c r="C31" s="131"/>
      <c r="D31" s="131"/>
      <c r="E31" s="131"/>
      <c r="F31" s="131"/>
      <c r="G31" s="131"/>
      <c r="H31" s="131"/>
      <c r="I31" s="131"/>
      <c r="J31" s="131"/>
    </row>
    <row r="32" spans="1:10" s="1" customFormat="1" ht="28.5" customHeigh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0" s="1" customFormat="1" ht="28.5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0" s="1" customFormat="1" ht="28.5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 s="1" customFormat="1" ht="28.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</row>
    <row r="36" spans="1:10" s="1" customFormat="1" ht="28.5" customHeight="1">
      <c r="A36" s="130"/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 s="1" customFormat="1" ht="28.5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0" s="1" customFormat="1" ht="28.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</row>
    <row r="39" spans="4:6" ht="13.5" thickBot="1">
      <c r="D39" s="13"/>
      <c r="E39" s="14"/>
      <c r="F39" s="14"/>
    </row>
    <row r="40" spans="1:10" ht="26.25" customHeight="1" thickBot="1">
      <c r="A40" s="51" t="s">
        <v>9</v>
      </c>
      <c r="B40" s="158" t="s">
        <v>109</v>
      </c>
      <c r="C40" s="159"/>
      <c r="D40" s="159"/>
      <c r="E40" s="159"/>
      <c r="F40" s="159"/>
      <c r="G40" s="159"/>
      <c r="H40" s="159"/>
      <c r="I40" s="159"/>
      <c r="J40" s="160"/>
    </row>
    <row r="41" spans="1:10" ht="77.25" thickBot="1">
      <c r="A41" s="52" t="s">
        <v>41</v>
      </c>
      <c r="B41" s="107" t="s">
        <v>86</v>
      </c>
      <c r="C41" s="105" t="s">
        <v>10</v>
      </c>
      <c r="D41" s="105" t="s">
        <v>88</v>
      </c>
      <c r="E41" s="80" t="s">
        <v>126</v>
      </c>
      <c r="F41" s="80" t="s">
        <v>127</v>
      </c>
      <c r="G41" s="105" t="s">
        <v>125</v>
      </c>
      <c r="H41" s="105" t="s">
        <v>16</v>
      </c>
      <c r="I41" s="105" t="s">
        <v>11</v>
      </c>
      <c r="J41" s="106" t="s">
        <v>84</v>
      </c>
    </row>
    <row r="42" spans="1:10" ht="12.75">
      <c r="A42" s="103">
        <v>636</v>
      </c>
      <c r="B42" s="108"/>
      <c r="C42" s="109"/>
      <c r="D42" s="110"/>
      <c r="E42" s="111"/>
      <c r="F42" s="111"/>
      <c r="G42" s="111"/>
      <c r="H42" s="111"/>
      <c r="I42" s="111"/>
      <c r="J42" s="112">
        <f>J18</f>
        <v>12094468.9</v>
      </c>
    </row>
    <row r="43" spans="1:10" ht="12.75">
      <c r="A43" s="104">
        <v>652</v>
      </c>
      <c r="B43" s="113"/>
      <c r="C43" s="114"/>
      <c r="D43" s="114"/>
      <c r="E43" s="114"/>
      <c r="F43" s="114"/>
      <c r="G43" s="114"/>
      <c r="H43" s="114"/>
      <c r="I43" s="114"/>
      <c r="J43" s="115"/>
    </row>
    <row r="44" spans="1:10" ht="12.75">
      <c r="A44" s="104">
        <v>653</v>
      </c>
      <c r="B44" s="113"/>
      <c r="C44" s="114"/>
      <c r="D44" s="114"/>
      <c r="E44" s="114"/>
      <c r="F44" s="114"/>
      <c r="G44" s="114"/>
      <c r="H44" s="114"/>
      <c r="I44" s="114"/>
      <c r="J44" s="115"/>
    </row>
    <row r="45" spans="1:10" ht="12.75">
      <c r="A45" s="104">
        <v>661</v>
      </c>
      <c r="B45" s="113"/>
      <c r="C45" s="114">
        <v>600000</v>
      </c>
      <c r="D45" s="114"/>
      <c r="E45" s="114"/>
      <c r="F45" s="114"/>
      <c r="G45" s="114"/>
      <c r="H45" s="114"/>
      <c r="I45" s="114"/>
      <c r="J45" s="115"/>
    </row>
    <row r="46" spans="1:10" ht="12.75">
      <c r="A46" s="104">
        <v>663</v>
      </c>
      <c r="B46" s="113"/>
      <c r="C46" s="114"/>
      <c r="D46" s="114"/>
      <c r="E46" s="114"/>
      <c r="F46" s="114"/>
      <c r="G46" s="114"/>
      <c r="H46" s="114">
        <v>20000</v>
      </c>
      <c r="I46" s="114">
        <v>10000</v>
      </c>
      <c r="J46" s="115"/>
    </row>
    <row r="47" spans="1:10" ht="13.5" customHeight="1">
      <c r="A47" s="104">
        <v>671</v>
      </c>
      <c r="B47" s="113">
        <f>B23</f>
        <v>1087301</v>
      </c>
      <c r="C47" s="114"/>
      <c r="D47" s="114">
        <f>D23</f>
        <v>853000</v>
      </c>
      <c r="E47" s="114">
        <f>E23</f>
        <v>433318.55000000005</v>
      </c>
      <c r="F47" s="114">
        <f>F10</f>
        <v>64075</v>
      </c>
      <c r="G47" s="114">
        <f>G23</f>
        <v>27750</v>
      </c>
      <c r="H47" s="114"/>
      <c r="I47" s="114"/>
      <c r="J47" s="115"/>
    </row>
    <row r="48" spans="1:10" ht="13.5" customHeight="1">
      <c r="A48" s="104">
        <v>673</v>
      </c>
      <c r="B48" s="113"/>
      <c r="C48" s="114"/>
      <c r="D48" s="114"/>
      <c r="E48" s="114"/>
      <c r="F48" s="114"/>
      <c r="G48" s="114"/>
      <c r="H48" s="114"/>
      <c r="I48" s="114"/>
      <c r="J48" s="115"/>
    </row>
    <row r="49" spans="1:10" ht="13.5" customHeight="1" thickBot="1">
      <c r="A49" s="104">
        <v>922</v>
      </c>
      <c r="B49" s="122"/>
      <c r="C49" s="123"/>
      <c r="D49" s="123"/>
      <c r="E49" s="123"/>
      <c r="F49" s="123"/>
      <c r="G49" s="123"/>
      <c r="H49" s="123"/>
      <c r="I49" s="123"/>
      <c r="J49" s="124"/>
    </row>
    <row r="50" spans="1:10" s="1" customFormat="1" ht="30" customHeight="1" thickBot="1">
      <c r="A50" s="10" t="s">
        <v>12</v>
      </c>
      <c r="B50" s="125">
        <f>SUM(B42:B49)</f>
        <v>1087301</v>
      </c>
      <c r="C50" s="125">
        <f aca="true" t="shared" si="2" ref="C50:J50">SUM(C42:C49)</f>
        <v>600000</v>
      </c>
      <c r="D50" s="125">
        <f t="shared" si="2"/>
        <v>853000</v>
      </c>
      <c r="E50" s="125">
        <f t="shared" si="2"/>
        <v>433318.55000000005</v>
      </c>
      <c r="F50" s="125">
        <f t="shared" si="2"/>
        <v>64075</v>
      </c>
      <c r="G50" s="125">
        <f t="shared" si="2"/>
        <v>27750</v>
      </c>
      <c r="H50" s="125">
        <f t="shared" si="2"/>
        <v>20000</v>
      </c>
      <c r="I50" s="125">
        <f t="shared" si="2"/>
        <v>10000</v>
      </c>
      <c r="J50" s="126">
        <f t="shared" si="2"/>
        <v>12094468.9</v>
      </c>
    </row>
    <row r="51" spans="1:10" s="1" customFormat="1" ht="28.5" customHeight="1" thickBot="1">
      <c r="A51" s="10" t="s">
        <v>44</v>
      </c>
      <c r="B51" s="161">
        <f>SUM(B50:J50)</f>
        <v>15189913.45</v>
      </c>
      <c r="C51" s="162"/>
      <c r="D51" s="162"/>
      <c r="E51" s="162"/>
      <c r="F51" s="162"/>
      <c r="G51" s="162"/>
      <c r="H51" s="162"/>
      <c r="I51" s="162"/>
      <c r="J51" s="163"/>
    </row>
    <row r="52" spans="3:6" ht="13.5" customHeight="1">
      <c r="C52" s="15"/>
      <c r="D52" s="13"/>
      <c r="E52" s="16"/>
      <c r="F52" s="16"/>
    </row>
    <row r="53" spans="3:6" ht="13.5" customHeight="1">
      <c r="C53" s="15"/>
      <c r="D53" s="17"/>
      <c r="E53" s="18"/>
      <c r="F53" s="18"/>
    </row>
    <row r="54" spans="4:6" ht="13.5" customHeight="1">
      <c r="D54" s="19"/>
      <c r="E54" s="20"/>
      <c r="F54" s="20"/>
    </row>
    <row r="55" spans="4:6" ht="13.5" customHeight="1">
      <c r="D55" s="21"/>
      <c r="E55" s="22"/>
      <c r="F55" s="22"/>
    </row>
    <row r="56" spans="4:6" ht="13.5" customHeight="1">
      <c r="D56" s="13"/>
      <c r="E56" s="14"/>
      <c r="F56" s="14"/>
    </row>
    <row r="57" spans="3:6" ht="28.5" customHeight="1">
      <c r="C57" s="15"/>
      <c r="D57" s="13"/>
      <c r="E57" s="23"/>
      <c r="F57" s="23"/>
    </row>
    <row r="58" spans="3:6" ht="13.5" customHeight="1">
      <c r="C58" s="15"/>
      <c r="D58" s="13"/>
      <c r="E58" s="18"/>
      <c r="F58" s="18"/>
    </row>
    <row r="59" spans="4:6" ht="13.5" customHeight="1">
      <c r="D59" s="13"/>
      <c r="E59" s="14"/>
      <c r="F59" s="14"/>
    </row>
    <row r="60" spans="4:6" ht="13.5" customHeight="1">
      <c r="D60" s="13"/>
      <c r="E60" s="22"/>
      <c r="F60" s="22"/>
    </row>
    <row r="61" spans="4:6" ht="13.5" customHeight="1">
      <c r="D61" s="13"/>
      <c r="E61" s="14"/>
      <c r="F61" s="14"/>
    </row>
    <row r="62" spans="4:6" ht="22.5" customHeight="1">
      <c r="D62" s="13"/>
      <c r="E62" s="24"/>
      <c r="F62" s="24"/>
    </row>
    <row r="63" spans="4:6" ht="13.5" customHeight="1">
      <c r="D63" s="19"/>
      <c r="E63" s="20"/>
      <c r="F63" s="20"/>
    </row>
    <row r="64" spans="2:6" ht="13.5" customHeight="1">
      <c r="B64" s="15"/>
      <c r="D64" s="19"/>
      <c r="E64" s="25"/>
      <c r="F64" s="25"/>
    </row>
    <row r="65" spans="3:6" ht="13.5" customHeight="1">
      <c r="C65" s="15"/>
      <c r="D65" s="19"/>
      <c r="E65" s="26"/>
      <c r="F65" s="26"/>
    </row>
    <row r="66" spans="3:6" ht="13.5" customHeight="1">
      <c r="C66" s="15"/>
      <c r="D66" s="21"/>
      <c r="E66" s="18"/>
      <c r="F66" s="18"/>
    </row>
    <row r="67" spans="4:6" ht="13.5" customHeight="1">
      <c r="D67" s="13"/>
      <c r="E67" s="14"/>
      <c r="F67" s="14"/>
    </row>
    <row r="68" spans="2:6" ht="13.5" customHeight="1">
      <c r="B68" s="15"/>
      <c r="D68" s="13"/>
      <c r="E68" s="16"/>
      <c r="F68" s="16"/>
    </row>
    <row r="69" spans="3:6" ht="13.5" customHeight="1">
      <c r="C69" s="15"/>
      <c r="D69" s="13"/>
      <c r="E69" s="25"/>
      <c r="F69" s="25"/>
    </row>
    <row r="70" spans="3:6" ht="13.5" customHeight="1">
      <c r="C70" s="15"/>
      <c r="D70" s="21"/>
      <c r="E70" s="18"/>
      <c r="F70" s="18"/>
    </row>
    <row r="71" spans="4:6" ht="13.5" customHeight="1">
      <c r="D71" s="19"/>
      <c r="E71" s="14"/>
      <c r="F71" s="14"/>
    </row>
    <row r="72" spans="3:6" ht="13.5" customHeight="1">
      <c r="C72" s="15"/>
      <c r="D72" s="19"/>
      <c r="E72" s="25"/>
      <c r="F72" s="25"/>
    </row>
    <row r="73" spans="1:6" ht="17.25" customHeight="1">
      <c r="A73" s="15"/>
      <c r="B73" s="15"/>
      <c r="C73" s="15"/>
      <c r="D73" s="31"/>
      <c r="E73" s="4"/>
      <c r="F73" s="4"/>
    </row>
    <row r="74" spans="1:6" ht="13.5" customHeight="1">
      <c r="A74" s="15"/>
      <c r="B74" s="15"/>
      <c r="C74" s="15"/>
      <c r="D74" s="31"/>
      <c r="E74" s="4"/>
      <c r="F74" s="4"/>
    </row>
    <row r="75" spans="1:6" ht="12.75">
      <c r="A75" s="15"/>
      <c r="B75" s="15"/>
      <c r="C75" s="15"/>
      <c r="D75" s="31"/>
      <c r="E75" s="4"/>
      <c r="F75" s="4"/>
    </row>
    <row r="76" spans="1:3" ht="12.75">
      <c r="A76" s="15"/>
      <c r="B76" s="15"/>
      <c r="C76" s="15"/>
    </row>
    <row r="77" spans="1:6" ht="12.75">
      <c r="A77" s="15"/>
      <c r="B77" s="15"/>
      <c r="C77" s="15"/>
      <c r="D77" s="31"/>
      <c r="E77" s="4"/>
      <c r="F77" s="4"/>
    </row>
    <row r="78" spans="1:6" ht="12.75">
      <c r="A78" s="15"/>
      <c r="B78" s="15"/>
      <c r="C78" s="15"/>
      <c r="D78" s="31"/>
      <c r="E78" s="32"/>
      <c r="F78" s="32"/>
    </row>
    <row r="79" spans="1:6" ht="12.75">
      <c r="A79" s="15"/>
      <c r="B79" s="15"/>
      <c r="C79" s="15"/>
      <c r="D79" s="31"/>
      <c r="E79" s="4"/>
      <c r="F79" s="4"/>
    </row>
    <row r="80" spans="1:6" ht="22.5" customHeight="1">
      <c r="A80" s="15"/>
      <c r="B80" s="15"/>
      <c r="C80" s="15"/>
      <c r="D80" s="31"/>
      <c r="E80" s="23"/>
      <c r="F80" s="23"/>
    </row>
    <row r="81" spans="4:6" ht="22.5" customHeight="1">
      <c r="D81" s="21"/>
      <c r="E81" s="24"/>
      <c r="F81" s="24"/>
    </row>
  </sheetData>
  <sheetProtection/>
  <mergeCells count="7">
    <mergeCell ref="B16:J16"/>
    <mergeCell ref="B27:J27"/>
    <mergeCell ref="B40:J40"/>
    <mergeCell ref="B51:J51"/>
    <mergeCell ref="A1:I1"/>
    <mergeCell ref="B3:J3"/>
    <mergeCell ref="B14:J1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1" manualBreakCount="1">
    <brk id="1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abSelected="1" workbookViewId="0" topLeftCell="A175">
      <selection activeCell="H193" sqref="H193"/>
    </sheetView>
  </sheetViews>
  <sheetFormatPr defaultColWidth="11.421875" defaultRowHeight="12.75"/>
  <cols>
    <col min="1" max="1" width="15.28125" style="47" bestFit="1" customWidth="1"/>
    <col min="2" max="2" width="44.8515625" style="48" customWidth="1"/>
    <col min="3" max="3" width="14.28125" style="2" bestFit="1" customWidth="1"/>
    <col min="4" max="10" width="12.140625" style="2" customWidth="1"/>
    <col min="11" max="11" width="13.7109375" style="2" customWidth="1"/>
    <col min="12" max="12" width="14.28125" style="2" bestFit="1" customWidth="1"/>
    <col min="13" max="13" width="12.7109375" style="3" bestFit="1" customWidth="1"/>
    <col min="14" max="16384" width="11.421875" style="3" customWidth="1"/>
  </cols>
  <sheetData>
    <row r="1" spans="1:12" ht="18" customHeight="1">
      <c r="A1" s="164" t="s">
        <v>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6.75" customHeight="1" thickBot="1">
      <c r="A2" s="46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4" customFormat="1" ht="102.75" thickBot="1">
      <c r="A3" s="78" t="s">
        <v>14</v>
      </c>
      <c r="B3" s="79" t="s">
        <v>15</v>
      </c>
      <c r="C3" s="80" t="s">
        <v>38</v>
      </c>
      <c r="D3" s="80" t="s">
        <v>86</v>
      </c>
      <c r="E3" s="80" t="s">
        <v>10</v>
      </c>
      <c r="F3" s="80" t="s">
        <v>88</v>
      </c>
      <c r="G3" s="80" t="s">
        <v>126</v>
      </c>
      <c r="H3" s="80" t="s">
        <v>124</v>
      </c>
      <c r="I3" s="80" t="s">
        <v>125</v>
      </c>
      <c r="J3" s="80" t="s">
        <v>16</v>
      </c>
      <c r="K3" s="80" t="s">
        <v>11</v>
      </c>
      <c r="L3" s="81" t="s">
        <v>89</v>
      </c>
    </row>
    <row r="4" spans="1:12" ht="7.5" customHeight="1">
      <c r="A4" s="82"/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s="4" customFormat="1" ht="12.75">
      <c r="A5" s="86"/>
      <c r="B5" s="65" t="s">
        <v>48</v>
      </c>
      <c r="C5" s="72"/>
      <c r="D5" s="72"/>
      <c r="E5" s="72"/>
      <c r="F5" s="72"/>
      <c r="G5" s="72"/>
      <c r="H5" s="72"/>
      <c r="I5" s="72"/>
      <c r="J5" s="72"/>
      <c r="K5" s="72"/>
      <c r="L5" s="87"/>
    </row>
    <row r="6" spans="1:12" ht="8.25" customHeight="1">
      <c r="A6" s="88"/>
      <c r="B6" s="66"/>
      <c r="C6" s="73"/>
      <c r="D6" s="73"/>
      <c r="E6" s="73"/>
      <c r="F6" s="73"/>
      <c r="G6" s="73"/>
      <c r="H6" s="73"/>
      <c r="I6" s="73"/>
      <c r="J6" s="73"/>
      <c r="K6" s="73"/>
      <c r="L6" s="89"/>
    </row>
    <row r="7" spans="1:12" s="4" customFormat="1" ht="12.75">
      <c r="A7" s="90" t="s">
        <v>79</v>
      </c>
      <c r="B7" s="67" t="s">
        <v>80</v>
      </c>
      <c r="C7" s="74"/>
      <c r="D7" s="74"/>
      <c r="E7" s="74"/>
      <c r="F7" s="74"/>
      <c r="G7" s="74"/>
      <c r="H7" s="74"/>
      <c r="I7" s="74"/>
      <c r="J7" s="74"/>
      <c r="K7" s="74"/>
      <c r="L7" s="91"/>
    </row>
    <row r="8" spans="1:12" s="4" customFormat="1" ht="12.75" customHeight="1">
      <c r="A8" s="90"/>
      <c r="B8" s="67" t="s">
        <v>81</v>
      </c>
      <c r="C8" s="74">
        <f>SUM(C9+C50)</f>
        <v>15189913.45</v>
      </c>
      <c r="D8" s="74">
        <f aca="true" t="shared" si="0" ref="D8:L8">SUM(D9+D50)</f>
        <v>1087301</v>
      </c>
      <c r="E8" s="74">
        <f t="shared" si="0"/>
        <v>600000</v>
      </c>
      <c r="F8" s="74">
        <f t="shared" si="0"/>
        <v>853000</v>
      </c>
      <c r="G8" s="74">
        <f t="shared" si="0"/>
        <v>433318.55000000005</v>
      </c>
      <c r="H8" s="74">
        <f t="shared" si="0"/>
        <v>64075</v>
      </c>
      <c r="I8" s="74">
        <f t="shared" si="0"/>
        <v>27750</v>
      </c>
      <c r="J8" s="74">
        <f t="shared" si="0"/>
        <v>20000</v>
      </c>
      <c r="K8" s="74">
        <f t="shared" si="0"/>
        <v>10000</v>
      </c>
      <c r="L8" s="74">
        <f t="shared" si="0"/>
        <v>12094468.9</v>
      </c>
    </row>
    <row r="9" spans="1:12" s="4" customFormat="1" ht="15">
      <c r="A9" s="92">
        <v>3</v>
      </c>
      <c r="B9" s="70" t="s">
        <v>40</v>
      </c>
      <c r="C9" s="75">
        <f aca="true" t="shared" si="1" ref="C9:C57">SUM(D9:L9)</f>
        <v>14185204.45</v>
      </c>
      <c r="D9" s="75">
        <f>SUM(D10+D17+D45)</f>
        <v>807592</v>
      </c>
      <c r="E9" s="75">
        <f>SUM(E10+E17+E45)</f>
        <v>600000</v>
      </c>
      <c r="F9" s="75">
        <f>SUM(F10+F17+F45)</f>
        <v>468000</v>
      </c>
      <c r="G9" s="75">
        <f>SUM(G10+G17)</f>
        <v>433318.55000000005</v>
      </c>
      <c r="H9" s="75">
        <f>SUM(H10+H17)</f>
        <v>64075</v>
      </c>
      <c r="I9" s="75">
        <f>SUM(I10+I17)</f>
        <v>27750</v>
      </c>
      <c r="J9" s="75">
        <f>SUM(J10+J17+J45)</f>
        <v>0</v>
      </c>
      <c r="K9" s="75">
        <f>SUM(K10+K17+K45)</f>
        <v>0</v>
      </c>
      <c r="L9" s="93">
        <f>SUM(L10+L17)</f>
        <v>11784468.9</v>
      </c>
    </row>
    <row r="10" spans="1:12" s="4" customFormat="1" ht="12.75">
      <c r="A10" s="88">
        <v>31</v>
      </c>
      <c r="B10" s="67" t="s">
        <v>17</v>
      </c>
      <c r="C10" s="74">
        <f t="shared" si="1"/>
        <v>12356011.450000001</v>
      </c>
      <c r="D10" s="74">
        <f aca="true" t="shared" si="2" ref="D10:K10">SUM(D11+D13+D15)</f>
        <v>0</v>
      </c>
      <c r="E10" s="74">
        <f t="shared" si="2"/>
        <v>0</v>
      </c>
      <c r="F10" s="74">
        <f>SUM(F11+F13+F15)</f>
        <v>468000</v>
      </c>
      <c r="G10" s="74">
        <f>SUM(G11+G13+G15)</f>
        <v>409467.55000000005</v>
      </c>
      <c r="H10" s="74">
        <f>SUM(H11+H13+H15)</f>
        <v>64075</v>
      </c>
      <c r="I10" s="74">
        <f t="shared" si="2"/>
        <v>0</v>
      </c>
      <c r="J10" s="74">
        <f t="shared" si="2"/>
        <v>0</v>
      </c>
      <c r="K10" s="74">
        <f t="shared" si="2"/>
        <v>0</v>
      </c>
      <c r="L10" s="91">
        <f>SUM(L11+L13+L15)</f>
        <v>11414468.9</v>
      </c>
    </row>
    <row r="11" spans="1:12" s="71" customFormat="1" ht="12">
      <c r="A11" s="94">
        <v>311</v>
      </c>
      <c r="B11" s="69" t="s">
        <v>18</v>
      </c>
      <c r="C11" s="76">
        <f t="shared" si="1"/>
        <v>10322598.57</v>
      </c>
      <c r="D11" s="76">
        <f aca="true" t="shared" si="3" ref="D11:K11">D12</f>
        <v>0</v>
      </c>
      <c r="E11" s="76">
        <f t="shared" si="3"/>
        <v>0</v>
      </c>
      <c r="F11" s="76">
        <f>F12</f>
        <v>402600</v>
      </c>
      <c r="G11" s="76">
        <f>G12</f>
        <v>300548.27</v>
      </c>
      <c r="H11" s="76">
        <f>H12</f>
        <v>54981.4</v>
      </c>
      <c r="I11" s="76">
        <f t="shared" si="3"/>
        <v>0</v>
      </c>
      <c r="J11" s="76">
        <f t="shared" si="3"/>
        <v>0</v>
      </c>
      <c r="K11" s="76">
        <f t="shared" si="3"/>
        <v>0</v>
      </c>
      <c r="L11" s="95">
        <f>L12</f>
        <v>9564468.9</v>
      </c>
    </row>
    <row r="12" spans="1:12" s="71" customFormat="1" ht="12.75">
      <c r="A12" s="96">
        <v>3111</v>
      </c>
      <c r="B12" s="68" t="s">
        <v>18</v>
      </c>
      <c r="C12" s="73">
        <f t="shared" si="1"/>
        <v>10322598.57</v>
      </c>
      <c r="D12" s="73"/>
      <c r="E12" s="73"/>
      <c r="F12" s="73">
        <v>402600</v>
      </c>
      <c r="G12" s="73">
        <v>300548.27</v>
      </c>
      <c r="H12" s="73">
        <v>54981.4</v>
      </c>
      <c r="I12" s="73"/>
      <c r="J12" s="73"/>
      <c r="K12" s="73"/>
      <c r="L12" s="89">
        <v>9564468.9</v>
      </c>
    </row>
    <row r="13" spans="1:12" ht="12.75">
      <c r="A13" s="94">
        <v>312</v>
      </c>
      <c r="B13" s="69" t="s">
        <v>19</v>
      </c>
      <c r="C13" s="76">
        <f t="shared" si="1"/>
        <v>345000</v>
      </c>
      <c r="D13" s="76">
        <f aca="true" t="shared" si="4" ref="D13:K13">SUM(D14)</f>
        <v>0</v>
      </c>
      <c r="E13" s="76">
        <f t="shared" si="4"/>
        <v>0</v>
      </c>
      <c r="F13" s="76">
        <f t="shared" si="4"/>
        <v>0</v>
      </c>
      <c r="G13" s="76">
        <f>G14</f>
        <v>35000</v>
      </c>
      <c r="H13" s="76"/>
      <c r="I13" s="76">
        <f t="shared" si="4"/>
        <v>0</v>
      </c>
      <c r="J13" s="76">
        <f t="shared" si="4"/>
        <v>0</v>
      </c>
      <c r="K13" s="76">
        <f t="shared" si="4"/>
        <v>0</v>
      </c>
      <c r="L13" s="95">
        <f>L14</f>
        <v>310000</v>
      </c>
    </row>
    <row r="14" spans="1:12" ht="12.75">
      <c r="A14" s="97">
        <v>3121</v>
      </c>
      <c r="B14" s="66" t="s">
        <v>19</v>
      </c>
      <c r="C14" s="73">
        <f t="shared" si="1"/>
        <v>345000</v>
      </c>
      <c r="D14" s="73"/>
      <c r="E14" s="73"/>
      <c r="F14" s="73"/>
      <c r="G14" s="73">
        <v>35000</v>
      </c>
      <c r="H14" s="73"/>
      <c r="I14" s="73"/>
      <c r="J14" s="73"/>
      <c r="K14" s="73"/>
      <c r="L14" s="89">
        <v>310000</v>
      </c>
    </row>
    <row r="15" spans="1:12" ht="12.75">
      <c r="A15" s="94">
        <v>313</v>
      </c>
      <c r="B15" s="69" t="s">
        <v>20</v>
      </c>
      <c r="C15" s="76">
        <f t="shared" si="1"/>
        <v>1688412.88</v>
      </c>
      <c r="D15" s="76">
        <f aca="true" t="shared" si="5" ref="D15:K15">D16</f>
        <v>0</v>
      </c>
      <c r="E15" s="76">
        <f t="shared" si="5"/>
        <v>0</v>
      </c>
      <c r="F15" s="76">
        <f>F16</f>
        <v>65400</v>
      </c>
      <c r="G15" s="76">
        <f>G16</f>
        <v>73919.28</v>
      </c>
      <c r="H15" s="76">
        <f>H16</f>
        <v>9093.6</v>
      </c>
      <c r="I15" s="76">
        <f t="shared" si="5"/>
        <v>0</v>
      </c>
      <c r="J15" s="76">
        <f t="shared" si="5"/>
        <v>0</v>
      </c>
      <c r="K15" s="76">
        <f t="shared" si="5"/>
        <v>0</v>
      </c>
      <c r="L15" s="95">
        <f>L16</f>
        <v>1540000</v>
      </c>
    </row>
    <row r="16" spans="1:12" ht="12.75">
      <c r="A16" s="97">
        <v>3131</v>
      </c>
      <c r="B16" s="66" t="s">
        <v>83</v>
      </c>
      <c r="C16" s="73">
        <f t="shared" si="1"/>
        <v>1688412.88</v>
      </c>
      <c r="D16" s="73"/>
      <c r="E16" s="73"/>
      <c r="F16" s="73">
        <v>65400</v>
      </c>
      <c r="G16" s="73">
        <v>73919.28</v>
      </c>
      <c r="H16" s="73">
        <v>9093.6</v>
      </c>
      <c r="I16" s="73"/>
      <c r="J16" s="73"/>
      <c r="K16" s="73"/>
      <c r="L16" s="89">
        <v>1540000</v>
      </c>
    </row>
    <row r="17" spans="1:12" s="4" customFormat="1" ht="12.75">
      <c r="A17" s="88">
        <v>32</v>
      </c>
      <c r="B17" s="67" t="s">
        <v>21</v>
      </c>
      <c r="C17" s="74">
        <f t="shared" si="1"/>
        <v>1815993</v>
      </c>
      <c r="D17" s="74">
        <f>SUM(D18+D21+D28+D38)</f>
        <v>794392</v>
      </c>
      <c r="E17" s="74">
        <f aca="true" t="shared" si="6" ref="E17:L17">SUM(E18+E21+E28+E38)</f>
        <v>600000</v>
      </c>
      <c r="F17" s="74">
        <f t="shared" si="6"/>
        <v>0</v>
      </c>
      <c r="G17" s="74">
        <f t="shared" si="6"/>
        <v>23851</v>
      </c>
      <c r="H17" s="74"/>
      <c r="I17" s="74">
        <f t="shared" si="6"/>
        <v>27750</v>
      </c>
      <c r="J17" s="74">
        <f t="shared" si="6"/>
        <v>0</v>
      </c>
      <c r="K17" s="74">
        <f t="shared" si="6"/>
        <v>0</v>
      </c>
      <c r="L17" s="74">
        <f t="shared" si="6"/>
        <v>370000</v>
      </c>
    </row>
    <row r="18" spans="1:12" s="71" customFormat="1" ht="12">
      <c r="A18" s="94">
        <v>321</v>
      </c>
      <c r="B18" s="69" t="s">
        <v>22</v>
      </c>
      <c r="C18" s="76">
        <f t="shared" si="1"/>
        <v>109851</v>
      </c>
      <c r="D18" s="76">
        <f aca="true" t="shared" si="7" ref="D18:L18">SUM(D19:D20)</f>
        <v>36000</v>
      </c>
      <c r="E18" s="76">
        <f t="shared" si="7"/>
        <v>0</v>
      </c>
      <c r="F18" s="76">
        <f t="shared" si="7"/>
        <v>0</v>
      </c>
      <c r="G18" s="76">
        <f t="shared" si="7"/>
        <v>23851</v>
      </c>
      <c r="H18" s="76"/>
      <c r="I18" s="76">
        <f t="shared" si="7"/>
        <v>0</v>
      </c>
      <c r="J18" s="76">
        <f t="shared" si="7"/>
        <v>0</v>
      </c>
      <c r="K18" s="76">
        <f t="shared" si="7"/>
        <v>0</v>
      </c>
      <c r="L18" s="76">
        <f t="shared" si="7"/>
        <v>50000</v>
      </c>
    </row>
    <row r="19" spans="1:12" ht="12.75">
      <c r="A19" s="97">
        <v>3211</v>
      </c>
      <c r="B19" s="66" t="s">
        <v>47</v>
      </c>
      <c r="C19" s="73">
        <f t="shared" si="1"/>
        <v>36000</v>
      </c>
      <c r="D19" s="73">
        <v>36000</v>
      </c>
      <c r="E19" s="73"/>
      <c r="F19" s="73"/>
      <c r="G19" s="73"/>
      <c r="H19" s="73"/>
      <c r="I19" s="73"/>
      <c r="J19" s="73"/>
      <c r="K19" s="73"/>
      <c r="L19" s="89"/>
    </row>
    <row r="20" spans="1:12" ht="14.25" customHeight="1">
      <c r="A20" s="97">
        <v>3212</v>
      </c>
      <c r="B20" s="66" t="s">
        <v>82</v>
      </c>
      <c r="C20" s="73">
        <f t="shared" si="1"/>
        <v>73851</v>
      </c>
      <c r="D20" s="73"/>
      <c r="E20" s="73"/>
      <c r="F20" s="73"/>
      <c r="G20" s="73">
        <v>23851</v>
      </c>
      <c r="H20" s="73"/>
      <c r="I20" s="73"/>
      <c r="J20" s="73"/>
      <c r="K20" s="73"/>
      <c r="L20" s="89">
        <v>50000</v>
      </c>
    </row>
    <row r="21" spans="1:12" s="71" customFormat="1" ht="12">
      <c r="A21" s="94">
        <v>322</v>
      </c>
      <c r="B21" s="69" t="s">
        <v>23</v>
      </c>
      <c r="C21" s="76">
        <f t="shared" si="1"/>
        <v>982750</v>
      </c>
      <c r="D21" s="76">
        <f>SUM(D22:D27)</f>
        <v>355000</v>
      </c>
      <c r="E21" s="76">
        <f aca="true" t="shared" si="8" ref="E21:L21">SUM(E22:E27)</f>
        <v>600000</v>
      </c>
      <c r="F21" s="76">
        <f t="shared" si="8"/>
        <v>0</v>
      </c>
      <c r="G21" s="76">
        <f t="shared" si="8"/>
        <v>0</v>
      </c>
      <c r="H21" s="76"/>
      <c r="I21" s="76">
        <f t="shared" si="8"/>
        <v>27750</v>
      </c>
      <c r="J21" s="76">
        <f t="shared" si="8"/>
        <v>0</v>
      </c>
      <c r="K21" s="76">
        <f t="shared" si="8"/>
        <v>0</v>
      </c>
      <c r="L21" s="76">
        <f t="shared" si="8"/>
        <v>0</v>
      </c>
    </row>
    <row r="22" spans="1:12" ht="12.75">
      <c r="A22" s="97">
        <v>3221</v>
      </c>
      <c r="B22" s="68" t="s">
        <v>49</v>
      </c>
      <c r="C22" s="73">
        <f t="shared" si="1"/>
        <v>110000</v>
      </c>
      <c r="D22" s="73">
        <v>110000</v>
      </c>
      <c r="E22" s="73"/>
      <c r="F22" s="73"/>
      <c r="G22" s="73"/>
      <c r="H22" s="73"/>
      <c r="I22" s="73"/>
      <c r="J22" s="73"/>
      <c r="K22" s="73"/>
      <c r="L22" s="89"/>
    </row>
    <row r="23" spans="1:12" ht="12.75">
      <c r="A23" s="97">
        <v>3222</v>
      </c>
      <c r="B23" s="66" t="s">
        <v>50</v>
      </c>
      <c r="C23" s="73">
        <f t="shared" si="1"/>
        <v>637750</v>
      </c>
      <c r="D23" s="73">
        <v>10000</v>
      </c>
      <c r="E23" s="73">
        <v>600000</v>
      </c>
      <c r="F23" s="73"/>
      <c r="G23" s="73"/>
      <c r="H23" s="73"/>
      <c r="I23" s="73">
        <v>27750</v>
      </c>
      <c r="J23" s="73"/>
      <c r="K23" s="73"/>
      <c r="L23" s="89"/>
    </row>
    <row r="24" spans="1:12" ht="12.75">
      <c r="A24" s="97">
        <v>3223</v>
      </c>
      <c r="B24" s="66" t="s">
        <v>51</v>
      </c>
      <c r="C24" s="73">
        <f t="shared" si="1"/>
        <v>150000</v>
      </c>
      <c r="D24" s="73">
        <v>150000</v>
      </c>
      <c r="E24" s="73"/>
      <c r="F24" s="73"/>
      <c r="G24" s="73"/>
      <c r="H24" s="73"/>
      <c r="I24" s="73"/>
      <c r="J24" s="73"/>
      <c r="K24" s="73"/>
      <c r="L24" s="89"/>
    </row>
    <row r="25" spans="1:12" ht="15.75" customHeight="1">
      <c r="A25" s="97">
        <v>3224</v>
      </c>
      <c r="B25" s="66" t="s">
        <v>52</v>
      </c>
      <c r="C25" s="73">
        <f t="shared" si="1"/>
        <v>35000</v>
      </c>
      <c r="D25" s="73">
        <v>35000</v>
      </c>
      <c r="E25" s="73"/>
      <c r="F25" s="73"/>
      <c r="G25" s="73"/>
      <c r="H25" s="73"/>
      <c r="I25" s="73"/>
      <c r="J25" s="73"/>
      <c r="K25" s="73"/>
      <c r="L25" s="89"/>
    </row>
    <row r="26" spans="1:12" ht="12.75">
      <c r="A26" s="97">
        <v>3225</v>
      </c>
      <c r="B26" s="66" t="s">
        <v>53</v>
      </c>
      <c r="C26" s="73">
        <f t="shared" si="1"/>
        <v>45000</v>
      </c>
      <c r="D26" s="73">
        <v>45000</v>
      </c>
      <c r="E26" s="73"/>
      <c r="F26" s="73"/>
      <c r="G26" s="73"/>
      <c r="H26" s="73"/>
      <c r="I26" s="73"/>
      <c r="J26" s="73"/>
      <c r="K26" s="73"/>
      <c r="L26" s="89"/>
    </row>
    <row r="27" spans="1:12" ht="12.75">
      <c r="A27" s="97">
        <v>3227</v>
      </c>
      <c r="B27" s="66" t="s">
        <v>54</v>
      </c>
      <c r="C27" s="73">
        <f t="shared" si="1"/>
        <v>5000</v>
      </c>
      <c r="D27" s="73">
        <v>5000</v>
      </c>
      <c r="E27" s="73"/>
      <c r="F27" s="73"/>
      <c r="G27" s="73"/>
      <c r="H27" s="73"/>
      <c r="I27" s="73"/>
      <c r="J27" s="73"/>
      <c r="K27" s="73"/>
      <c r="L27" s="89"/>
    </row>
    <row r="28" spans="1:12" s="71" customFormat="1" ht="12">
      <c r="A28" s="94">
        <v>323</v>
      </c>
      <c r="B28" s="69" t="s">
        <v>24</v>
      </c>
      <c r="C28" s="76">
        <f t="shared" si="1"/>
        <v>339308</v>
      </c>
      <c r="D28" s="76">
        <f>SUM(D29:D37)</f>
        <v>339308</v>
      </c>
      <c r="E28" s="76">
        <f aca="true" t="shared" si="9" ref="E28:L28">SUM(E29:E37)</f>
        <v>0</v>
      </c>
      <c r="F28" s="76">
        <f t="shared" si="9"/>
        <v>0</v>
      </c>
      <c r="G28" s="76">
        <f t="shared" si="9"/>
        <v>0</v>
      </c>
      <c r="H28" s="76"/>
      <c r="I28" s="76">
        <f t="shared" si="9"/>
        <v>0</v>
      </c>
      <c r="J28" s="76">
        <f t="shared" si="9"/>
        <v>0</v>
      </c>
      <c r="K28" s="76">
        <f t="shared" si="9"/>
        <v>0</v>
      </c>
      <c r="L28" s="76">
        <f t="shared" si="9"/>
        <v>0</v>
      </c>
    </row>
    <row r="29" spans="1:12" ht="12.75">
      <c r="A29" s="97">
        <v>3231</v>
      </c>
      <c r="B29" s="66" t="s">
        <v>55</v>
      </c>
      <c r="C29" s="73">
        <f t="shared" si="1"/>
        <v>44000</v>
      </c>
      <c r="D29" s="73">
        <v>44000</v>
      </c>
      <c r="E29" s="73"/>
      <c r="F29" s="73"/>
      <c r="G29" s="73"/>
      <c r="H29" s="73"/>
      <c r="I29" s="73"/>
      <c r="J29" s="73"/>
      <c r="K29" s="73"/>
      <c r="L29" s="89"/>
    </row>
    <row r="30" spans="1:12" ht="12.75">
      <c r="A30" s="97">
        <v>3232</v>
      </c>
      <c r="B30" s="66" t="s">
        <v>56</v>
      </c>
      <c r="C30" s="73">
        <f t="shared" si="1"/>
        <v>132754</v>
      </c>
      <c r="D30" s="73">
        <v>132754</v>
      </c>
      <c r="E30" s="73"/>
      <c r="F30" s="73"/>
      <c r="G30" s="73"/>
      <c r="H30" s="73"/>
      <c r="I30" s="73"/>
      <c r="J30" s="73"/>
      <c r="K30" s="73"/>
      <c r="L30" s="89"/>
    </row>
    <row r="31" spans="1:12" ht="12.75">
      <c r="A31" s="97">
        <v>3233</v>
      </c>
      <c r="B31" s="66" t="s">
        <v>63</v>
      </c>
      <c r="C31" s="73">
        <f t="shared" si="1"/>
        <v>4554</v>
      </c>
      <c r="D31" s="73">
        <v>4554</v>
      </c>
      <c r="E31" s="73"/>
      <c r="F31" s="73"/>
      <c r="G31" s="73"/>
      <c r="H31" s="73"/>
      <c r="I31" s="73"/>
      <c r="J31" s="73"/>
      <c r="K31" s="73"/>
      <c r="L31" s="89"/>
    </row>
    <row r="32" spans="1:12" ht="12.75">
      <c r="A32" s="97">
        <v>3234</v>
      </c>
      <c r="B32" s="66" t="s">
        <v>57</v>
      </c>
      <c r="C32" s="73">
        <f t="shared" si="1"/>
        <v>61000</v>
      </c>
      <c r="D32" s="73">
        <v>61000</v>
      </c>
      <c r="E32" s="73"/>
      <c r="F32" s="73"/>
      <c r="G32" s="73"/>
      <c r="H32" s="73"/>
      <c r="I32" s="73"/>
      <c r="J32" s="73"/>
      <c r="K32" s="73"/>
      <c r="L32" s="89"/>
    </row>
    <row r="33" spans="1:12" ht="12.75">
      <c r="A33" s="97">
        <v>3235</v>
      </c>
      <c r="B33" s="66" t="s">
        <v>58</v>
      </c>
      <c r="C33" s="73">
        <f t="shared" si="1"/>
        <v>25000</v>
      </c>
      <c r="D33" s="73">
        <v>25000</v>
      </c>
      <c r="E33" s="73"/>
      <c r="F33" s="73"/>
      <c r="G33" s="73"/>
      <c r="H33" s="73"/>
      <c r="I33" s="73"/>
      <c r="J33" s="73"/>
      <c r="K33" s="73"/>
      <c r="L33" s="89"/>
    </row>
    <row r="34" spans="1:12" ht="12.75">
      <c r="A34" s="97">
        <v>3236</v>
      </c>
      <c r="B34" s="66" t="s">
        <v>59</v>
      </c>
      <c r="C34" s="73">
        <f t="shared" si="1"/>
        <v>20000</v>
      </c>
      <c r="D34" s="73">
        <v>20000</v>
      </c>
      <c r="E34" s="73"/>
      <c r="F34" s="73"/>
      <c r="G34" s="73"/>
      <c r="H34" s="73"/>
      <c r="I34" s="73"/>
      <c r="J34" s="73"/>
      <c r="K34" s="73"/>
      <c r="L34" s="89"/>
    </row>
    <row r="35" spans="1:12" ht="12.75">
      <c r="A35" s="97">
        <v>3237</v>
      </c>
      <c r="B35" s="66" t="s">
        <v>60</v>
      </c>
      <c r="C35" s="73">
        <f t="shared" si="1"/>
        <v>10000</v>
      </c>
      <c r="D35" s="73">
        <v>10000</v>
      </c>
      <c r="E35" s="73"/>
      <c r="F35" s="73"/>
      <c r="G35" s="73"/>
      <c r="H35" s="73"/>
      <c r="I35" s="73"/>
      <c r="J35" s="73"/>
      <c r="K35" s="73"/>
      <c r="L35" s="89"/>
    </row>
    <row r="36" spans="1:12" ht="12.75">
      <c r="A36" s="97">
        <v>3238</v>
      </c>
      <c r="B36" s="66" t="s">
        <v>61</v>
      </c>
      <c r="C36" s="73">
        <f t="shared" si="1"/>
        <v>13000</v>
      </c>
      <c r="D36" s="73">
        <v>13000</v>
      </c>
      <c r="E36" s="73"/>
      <c r="F36" s="73"/>
      <c r="G36" s="73"/>
      <c r="H36" s="73"/>
      <c r="I36" s="73"/>
      <c r="J36" s="73"/>
      <c r="K36" s="73"/>
      <c r="L36" s="89"/>
    </row>
    <row r="37" spans="1:12" ht="12.75">
      <c r="A37" s="97">
        <v>3239</v>
      </c>
      <c r="B37" s="66" t="s">
        <v>62</v>
      </c>
      <c r="C37" s="73">
        <f t="shared" si="1"/>
        <v>29000</v>
      </c>
      <c r="D37" s="73">
        <v>29000</v>
      </c>
      <c r="E37" s="73"/>
      <c r="F37" s="73"/>
      <c r="G37" s="73"/>
      <c r="H37" s="73"/>
      <c r="I37" s="73"/>
      <c r="J37" s="73"/>
      <c r="K37" s="73"/>
      <c r="L37" s="89"/>
    </row>
    <row r="38" spans="1:12" s="71" customFormat="1" ht="12">
      <c r="A38" s="94">
        <v>329</v>
      </c>
      <c r="B38" s="69" t="s">
        <v>64</v>
      </c>
      <c r="C38" s="76">
        <f t="shared" si="1"/>
        <v>384084</v>
      </c>
      <c r="D38" s="76">
        <f>SUM(D39:D44)</f>
        <v>64084</v>
      </c>
      <c r="E38" s="76">
        <f aca="true" t="shared" si="10" ref="E38:L38">SUM(E39:E44)</f>
        <v>0</v>
      </c>
      <c r="F38" s="76">
        <f t="shared" si="10"/>
        <v>0</v>
      </c>
      <c r="G38" s="76">
        <f t="shared" si="10"/>
        <v>0</v>
      </c>
      <c r="H38" s="76"/>
      <c r="I38" s="76">
        <f t="shared" si="10"/>
        <v>0</v>
      </c>
      <c r="J38" s="76">
        <f t="shared" si="10"/>
        <v>0</v>
      </c>
      <c r="K38" s="76">
        <f t="shared" si="10"/>
        <v>0</v>
      </c>
      <c r="L38" s="76">
        <f t="shared" si="10"/>
        <v>320000</v>
      </c>
    </row>
    <row r="39" spans="1:12" ht="12.75">
      <c r="A39" s="97">
        <v>3292</v>
      </c>
      <c r="B39" s="66" t="s">
        <v>65</v>
      </c>
      <c r="C39" s="73">
        <f t="shared" si="1"/>
        <v>6500</v>
      </c>
      <c r="D39" s="73">
        <v>6500</v>
      </c>
      <c r="E39" s="73"/>
      <c r="F39" s="73"/>
      <c r="G39" s="73"/>
      <c r="H39" s="73"/>
      <c r="I39" s="73"/>
      <c r="J39" s="73"/>
      <c r="K39" s="73"/>
      <c r="L39" s="89"/>
    </row>
    <row r="40" spans="1:12" ht="12.75">
      <c r="A40" s="97">
        <v>3293</v>
      </c>
      <c r="B40" s="66" t="s">
        <v>66</v>
      </c>
      <c r="C40" s="73">
        <f t="shared" si="1"/>
        <v>5000</v>
      </c>
      <c r="D40" s="73">
        <v>5000</v>
      </c>
      <c r="E40" s="73"/>
      <c r="F40" s="73"/>
      <c r="G40" s="73"/>
      <c r="H40" s="73"/>
      <c r="I40" s="73"/>
      <c r="J40" s="73"/>
      <c r="K40" s="73"/>
      <c r="L40" s="89"/>
    </row>
    <row r="41" spans="1:12" ht="12.75">
      <c r="A41" s="97">
        <v>3294</v>
      </c>
      <c r="B41" s="66" t="s">
        <v>67</v>
      </c>
      <c r="C41" s="73">
        <f t="shared" si="1"/>
        <v>1100</v>
      </c>
      <c r="D41" s="73">
        <v>1100</v>
      </c>
      <c r="E41" s="73"/>
      <c r="F41" s="73"/>
      <c r="G41" s="73"/>
      <c r="H41" s="73"/>
      <c r="I41" s="73"/>
      <c r="J41" s="73"/>
      <c r="K41" s="73"/>
      <c r="L41" s="89"/>
    </row>
    <row r="42" spans="1:12" ht="12.75">
      <c r="A42" s="97">
        <v>3295</v>
      </c>
      <c r="B42" s="66" t="s">
        <v>68</v>
      </c>
      <c r="C42" s="73">
        <f t="shared" si="1"/>
        <v>880</v>
      </c>
      <c r="D42" s="73">
        <v>880</v>
      </c>
      <c r="E42" s="73"/>
      <c r="F42" s="73"/>
      <c r="G42" s="73"/>
      <c r="H42" s="73"/>
      <c r="I42" s="73"/>
      <c r="J42" s="73"/>
      <c r="K42" s="73"/>
      <c r="L42" s="89"/>
    </row>
    <row r="43" spans="1:12" ht="12.75">
      <c r="A43" s="97">
        <v>3296</v>
      </c>
      <c r="B43" s="66" t="s">
        <v>69</v>
      </c>
      <c r="C43" s="73">
        <f t="shared" si="1"/>
        <v>363952</v>
      </c>
      <c r="D43" s="73">
        <v>43952</v>
      </c>
      <c r="E43" s="73"/>
      <c r="F43" s="73"/>
      <c r="G43" s="73"/>
      <c r="H43" s="73"/>
      <c r="I43" s="73"/>
      <c r="J43" s="73"/>
      <c r="K43" s="73"/>
      <c r="L43" s="89">
        <v>320000</v>
      </c>
    </row>
    <row r="44" spans="1:12" ht="12.75">
      <c r="A44" s="97">
        <v>3299</v>
      </c>
      <c r="B44" s="66" t="s">
        <v>64</v>
      </c>
      <c r="C44" s="73">
        <f t="shared" si="1"/>
        <v>6652</v>
      </c>
      <c r="D44" s="73">
        <v>6652</v>
      </c>
      <c r="E44" s="73"/>
      <c r="F44" s="73"/>
      <c r="G44" s="73"/>
      <c r="H44" s="73"/>
      <c r="I44" s="73"/>
      <c r="J44" s="73"/>
      <c r="K44" s="73"/>
      <c r="L44" s="89"/>
    </row>
    <row r="45" spans="1:12" s="4" customFormat="1" ht="12.75">
      <c r="A45" s="88">
        <v>34</v>
      </c>
      <c r="B45" s="67" t="s">
        <v>25</v>
      </c>
      <c r="C45" s="74">
        <f t="shared" si="1"/>
        <v>13200</v>
      </c>
      <c r="D45" s="74">
        <f>D46</f>
        <v>13200</v>
      </c>
      <c r="E45" s="74">
        <f aca="true" t="shared" si="11" ref="E45:L45">E46</f>
        <v>0</v>
      </c>
      <c r="F45" s="74">
        <f t="shared" si="11"/>
        <v>0</v>
      </c>
      <c r="G45" s="74">
        <f t="shared" si="11"/>
        <v>0</v>
      </c>
      <c r="H45" s="74"/>
      <c r="I45" s="74">
        <f t="shared" si="11"/>
        <v>0</v>
      </c>
      <c r="J45" s="74">
        <f t="shared" si="11"/>
        <v>0</v>
      </c>
      <c r="K45" s="74">
        <f t="shared" si="11"/>
        <v>0</v>
      </c>
      <c r="L45" s="74">
        <f t="shared" si="11"/>
        <v>0</v>
      </c>
    </row>
    <row r="46" spans="1:12" s="71" customFormat="1" ht="12">
      <c r="A46" s="94">
        <v>343</v>
      </c>
      <c r="B46" s="69" t="s">
        <v>26</v>
      </c>
      <c r="C46" s="76">
        <f t="shared" si="1"/>
        <v>13200</v>
      </c>
      <c r="D46" s="76">
        <f>SUM(D47:D48)</f>
        <v>13200</v>
      </c>
      <c r="E46" s="76">
        <f aca="true" t="shared" si="12" ref="E46:L46">SUM(E47:E48)</f>
        <v>0</v>
      </c>
      <c r="F46" s="76">
        <f t="shared" si="12"/>
        <v>0</v>
      </c>
      <c r="G46" s="76">
        <f t="shared" si="12"/>
        <v>0</v>
      </c>
      <c r="H46" s="76"/>
      <c r="I46" s="76">
        <f t="shared" si="12"/>
        <v>0</v>
      </c>
      <c r="J46" s="76">
        <f t="shared" si="12"/>
        <v>0</v>
      </c>
      <c r="K46" s="76">
        <f t="shared" si="12"/>
        <v>0</v>
      </c>
      <c r="L46" s="76">
        <f t="shared" si="12"/>
        <v>0</v>
      </c>
    </row>
    <row r="47" spans="1:12" ht="12.75">
      <c r="A47" s="97">
        <v>3433</v>
      </c>
      <c r="B47" s="66" t="s">
        <v>70</v>
      </c>
      <c r="C47" s="73">
        <f t="shared" si="1"/>
        <v>200</v>
      </c>
      <c r="D47" s="73">
        <v>200</v>
      </c>
      <c r="E47" s="73"/>
      <c r="F47" s="73"/>
      <c r="G47" s="73"/>
      <c r="H47" s="73"/>
      <c r="I47" s="73"/>
      <c r="J47" s="73"/>
      <c r="K47" s="73"/>
      <c r="L47" s="89"/>
    </row>
    <row r="48" spans="1:12" ht="13.5" thickBot="1">
      <c r="A48" s="98">
        <v>3434</v>
      </c>
      <c r="B48" s="99" t="s">
        <v>71</v>
      </c>
      <c r="C48" s="120">
        <f t="shared" si="1"/>
        <v>13000</v>
      </c>
      <c r="D48" s="120">
        <v>13000</v>
      </c>
      <c r="E48" s="120"/>
      <c r="F48" s="120"/>
      <c r="G48" s="120"/>
      <c r="H48" s="120"/>
      <c r="I48" s="120"/>
      <c r="J48" s="120"/>
      <c r="K48" s="120"/>
      <c r="L48" s="121"/>
    </row>
    <row r="49" spans="1:12" ht="102.75" thickBot="1">
      <c r="A49" s="78" t="s">
        <v>14</v>
      </c>
      <c r="B49" s="79" t="s">
        <v>15</v>
      </c>
      <c r="C49" s="80" t="s">
        <v>38</v>
      </c>
      <c r="D49" s="80" t="s">
        <v>86</v>
      </c>
      <c r="E49" s="80" t="s">
        <v>10</v>
      </c>
      <c r="F49" s="80" t="s">
        <v>88</v>
      </c>
      <c r="G49" s="80" t="s">
        <v>87</v>
      </c>
      <c r="H49" s="80"/>
      <c r="I49" s="80" t="s">
        <v>85</v>
      </c>
      <c r="J49" s="80" t="s">
        <v>16</v>
      </c>
      <c r="K49" s="80" t="s">
        <v>11</v>
      </c>
      <c r="L49" s="81" t="s">
        <v>89</v>
      </c>
    </row>
    <row r="50" spans="1:12" s="4" customFormat="1" ht="15">
      <c r="A50" s="116">
        <v>4</v>
      </c>
      <c r="B50" s="117" t="s">
        <v>27</v>
      </c>
      <c r="C50" s="118">
        <f>SUM(D50:L50)</f>
        <v>1004709</v>
      </c>
      <c r="D50" s="118">
        <v>279709</v>
      </c>
      <c r="E50" s="118"/>
      <c r="F50" s="118">
        <f>SUM(F51+F59)</f>
        <v>385000</v>
      </c>
      <c r="G50" s="118"/>
      <c r="H50" s="118"/>
      <c r="I50" s="118"/>
      <c r="J50" s="118">
        <f>SUM(J51+J59)</f>
        <v>20000</v>
      </c>
      <c r="K50" s="118">
        <f>SUM(K51+K59)</f>
        <v>10000</v>
      </c>
      <c r="L50" s="119">
        <f>SUM(L51+L59)</f>
        <v>310000</v>
      </c>
    </row>
    <row r="51" spans="1:12" s="4" customFormat="1" ht="25.5">
      <c r="A51" s="88">
        <v>42</v>
      </c>
      <c r="B51" s="67" t="s">
        <v>42</v>
      </c>
      <c r="C51" s="74">
        <f>SUM(D51:L51)</f>
        <v>725000</v>
      </c>
      <c r="D51" s="74">
        <f>SUM(D52+D53+D57)</f>
        <v>0</v>
      </c>
      <c r="E51" s="74"/>
      <c r="F51" s="74">
        <f>SUM(F52+F53+F57)</f>
        <v>385000</v>
      </c>
      <c r="G51" s="74"/>
      <c r="H51" s="74"/>
      <c r="I51" s="74"/>
      <c r="J51" s="74">
        <f>SUM(J52+J53+J57)</f>
        <v>20000</v>
      </c>
      <c r="K51" s="74">
        <f>SUM(K52+K53+K57)</f>
        <v>10000</v>
      </c>
      <c r="L51" s="91">
        <f>SUM(L52+L53+L57)</f>
        <v>310000</v>
      </c>
    </row>
    <row r="52" spans="1:12" s="71" customFormat="1" ht="12">
      <c r="A52" s="94">
        <v>421</v>
      </c>
      <c r="B52" s="69" t="s">
        <v>39</v>
      </c>
      <c r="C52" s="76">
        <v>0</v>
      </c>
      <c r="D52" s="76"/>
      <c r="E52" s="76"/>
      <c r="F52" s="76">
        <v>0</v>
      </c>
      <c r="G52" s="76"/>
      <c r="H52" s="76"/>
      <c r="I52" s="76"/>
      <c r="J52" s="76">
        <v>0</v>
      </c>
      <c r="K52" s="76">
        <v>0</v>
      </c>
      <c r="L52" s="95">
        <v>0</v>
      </c>
    </row>
    <row r="53" spans="1:12" s="4" customFormat="1" ht="12.75" customHeight="1">
      <c r="A53" s="94">
        <v>422</v>
      </c>
      <c r="B53" s="69" t="s">
        <v>72</v>
      </c>
      <c r="C53" s="76">
        <f t="shared" si="1"/>
        <v>50000</v>
      </c>
      <c r="D53" s="76">
        <f>SUM(D54:D56)</f>
        <v>0</v>
      </c>
      <c r="E53" s="76"/>
      <c r="F53" s="76">
        <f>SUM(F54:F56)</f>
        <v>20000</v>
      </c>
      <c r="G53" s="76"/>
      <c r="H53" s="76"/>
      <c r="I53" s="76"/>
      <c r="J53" s="76">
        <f>SUM(J54:J56)</f>
        <v>20000</v>
      </c>
      <c r="K53" s="76">
        <f>SUM(K54:K56)</f>
        <v>10000</v>
      </c>
      <c r="L53" s="95">
        <v>0</v>
      </c>
    </row>
    <row r="54" spans="1:12" ht="12.75" customHeight="1">
      <c r="A54" s="97">
        <v>4221</v>
      </c>
      <c r="B54" s="66" t="s">
        <v>73</v>
      </c>
      <c r="C54" s="73">
        <f t="shared" si="1"/>
        <v>50000</v>
      </c>
      <c r="D54" s="73"/>
      <c r="E54" s="73"/>
      <c r="F54" s="73">
        <v>20000</v>
      </c>
      <c r="G54" s="73"/>
      <c r="H54" s="73"/>
      <c r="I54" s="73"/>
      <c r="J54" s="73">
        <v>20000</v>
      </c>
      <c r="K54" s="73">
        <v>10000</v>
      </c>
      <c r="L54" s="89">
        <v>0</v>
      </c>
    </row>
    <row r="55" spans="1:12" s="4" customFormat="1" ht="12.75" customHeight="1">
      <c r="A55" s="97">
        <v>4223</v>
      </c>
      <c r="B55" s="66" t="s">
        <v>74</v>
      </c>
      <c r="C55" s="73">
        <f t="shared" si="1"/>
        <v>0</v>
      </c>
      <c r="D55" s="73"/>
      <c r="E55" s="74"/>
      <c r="F55" s="74"/>
      <c r="G55" s="74"/>
      <c r="H55" s="74"/>
      <c r="I55" s="74"/>
      <c r="J55" s="74"/>
      <c r="K55" s="74"/>
      <c r="L55" s="91"/>
    </row>
    <row r="56" spans="1:12" s="4" customFormat="1" ht="12.75" customHeight="1">
      <c r="A56" s="97">
        <v>4225</v>
      </c>
      <c r="B56" s="66" t="s">
        <v>75</v>
      </c>
      <c r="C56" s="73">
        <f t="shared" si="1"/>
        <v>0</v>
      </c>
      <c r="D56" s="73"/>
      <c r="E56" s="74"/>
      <c r="F56" s="74"/>
      <c r="G56" s="74"/>
      <c r="H56" s="74"/>
      <c r="I56" s="74"/>
      <c r="J56" s="74"/>
      <c r="K56" s="74"/>
      <c r="L56" s="91"/>
    </row>
    <row r="57" spans="1:12" s="4" customFormat="1" ht="12.75" customHeight="1">
      <c r="A57" s="94">
        <v>424</v>
      </c>
      <c r="B57" s="69" t="s">
        <v>76</v>
      </c>
      <c r="C57" s="76">
        <f t="shared" si="1"/>
        <v>675000</v>
      </c>
      <c r="D57" s="76">
        <f>D58</f>
        <v>0</v>
      </c>
      <c r="E57" s="76"/>
      <c r="F57" s="76">
        <f>F58</f>
        <v>365000</v>
      </c>
      <c r="G57" s="76"/>
      <c r="H57" s="76"/>
      <c r="I57" s="76"/>
      <c r="J57" s="76"/>
      <c r="K57" s="76"/>
      <c r="L57" s="95">
        <f>L58</f>
        <v>310000</v>
      </c>
    </row>
    <row r="58" spans="1:12" ht="12.75" customHeight="1">
      <c r="A58" s="97">
        <v>4241</v>
      </c>
      <c r="B58" s="66" t="s">
        <v>76</v>
      </c>
      <c r="C58" s="73">
        <f>SUM(D58:L58)</f>
        <v>675000</v>
      </c>
      <c r="D58" s="73"/>
      <c r="E58" s="73"/>
      <c r="F58" s="73">
        <v>365000</v>
      </c>
      <c r="G58" s="73"/>
      <c r="H58" s="73"/>
      <c r="I58" s="73"/>
      <c r="J58" s="73"/>
      <c r="K58" s="73"/>
      <c r="L58" s="89">
        <v>310000</v>
      </c>
    </row>
    <row r="59" spans="1:12" s="4" customFormat="1" ht="25.5" customHeight="1">
      <c r="A59" s="88">
        <v>45</v>
      </c>
      <c r="B59" s="67" t="s">
        <v>77</v>
      </c>
      <c r="C59" s="74">
        <f>SUM(D59:L59)</f>
        <v>0</v>
      </c>
      <c r="D59" s="74">
        <f>D60</f>
        <v>0</v>
      </c>
      <c r="E59" s="74"/>
      <c r="F59" s="74"/>
      <c r="G59" s="74"/>
      <c r="H59" s="74"/>
      <c r="I59" s="74"/>
      <c r="J59" s="74"/>
      <c r="K59" s="74"/>
      <c r="L59" s="91"/>
    </row>
    <row r="60" spans="1:12" s="4" customFormat="1" ht="12.75" customHeight="1">
      <c r="A60" s="94">
        <v>451</v>
      </c>
      <c r="B60" s="69" t="s">
        <v>78</v>
      </c>
      <c r="C60" s="74">
        <f>SUM(D60:L60)</f>
        <v>0</v>
      </c>
      <c r="D60" s="74">
        <f>D61</f>
        <v>0</v>
      </c>
      <c r="E60" s="74"/>
      <c r="F60" s="74"/>
      <c r="G60" s="74"/>
      <c r="H60" s="74"/>
      <c r="I60" s="74"/>
      <c r="J60" s="74"/>
      <c r="K60" s="74"/>
      <c r="L60" s="91"/>
    </row>
    <row r="61" spans="1:12" s="4" customFormat="1" ht="12.75" customHeight="1" thickBot="1">
      <c r="A61" s="98">
        <v>4511</v>
      </c>
      <c r="B61" s="99" t="s">
        <v>78</v>
      </c>
      <c r="C61" s="120">
        <f>SUM(D61:L61)</f>
        <v>0</v>
      </c>
      <c r="D61" s="120"/>
      <c r="E61" s="100"/>
      <c r="F61" s="100"/>
      <c r="G61" s="100"/>
      <c r="H61" s="100"/>
      <c r="I61" s="100"/>
      <c r="J61" s="100"/>
      <c r="K61" s="100"/>
      <c r="L61" s="101"/>
    </row>
    <row r="62" spans="1:12" s="4" customFormat="1" ht="12.75" customHeight="1">
      <c r="A62" s="45"/>
      <c r="B62" s="7"/>
      <c r="C62" s="128"/>
      <c r="D62" s="128"/>
      <c r="E62" s="129"/>
      <c r="F62" s="129"/>
      <c r="G62" s="129"/>
      <c r="H62" s="129"/>
      <c r="I62" s="129"/>
      <c r="J62" s="129"/>
      <c r="K62" s="129"/>
      <c r="L62" s="129"/>
    </row>
    <row r="63" spans="1:12" s="4" customFormat="1" ht="12.75" customHeight="1">
      <c r="A63" s="45"/>
      <c r="B63" s="7"/>
      <c r="C63" s="128"/>
      <c r="D63" s="128"/>
      <c r="E63" s="129"/>
      <c r="F63" s="129"/>
      <c r="G63" s="129"/>
      <c r="H63" s="129"/>
      <c r="I63" s="129"/>
      <c r="J63" s="129"/>
      <c r="K63" s="129"/>
      <c r="L63" s="129"/>
    </row>
    <row r="64" spans="1:12" s="4" customFormat="1" ht="12.75" customHeight="1">
      <c r="A64" s="45"/>
      <c r="B64" s="7"/>
      <c r="C64" s="128"/>
      <c r="D64" s="128"/>
      <c r="E64" s="129"/>
      <c r="F64" s="129"/>
      <c r="G64" s="129"/>
      <c r="H64" s="129"/>
      <c r="I64" s="129"/>
      <c r="J64" s="129"/>
      <c r="K64" s="129"/>
      <c r="L64" s="129"/>
    </row>
    <row r="65" spans="1:12" s="4" customFormat="1" ht="12.75" customHeight="1">
      <c r="A65" s="45"/>
      <c r="B65" s="7"/>
      <c r="C65" s="128"/>
      <c r="D65" s="128"/>
      <c r="E65" s="129"/>
      <c r="F65" s="129"/>
      <c r="G65" s="129"/>
      <c r="H65" s="129"/>
      <c r="I65" s="129"/>
      <c r="J65" s="129"/>
      <c r="K65" s="129"/>
      <c r="L65" s="129"/>
    </row>
    <row r="66" spans="1:12" s="4" customFormat="1" ht="12.75" customHeight="1">
      <c r="A66" s="45"/>
      <c r="B66" s="7"/>
      <c r="C66" s="128"/>
      <c r="D66" s="128"/>
      <c r="E66" s="129"/>
      <c r="F66" s="129"/>
      <c r="G66" s="129"/>
      <c r="H66" s="129"/>
      <c r="I66" s="129"/>
      <c r="J66" s="129"/>
      <c r="K66" s="129"/>
      <c r="L66" s="129"/>
    </row>
    <row r="67" spans="1:12" s="4" customFormat="1" ht="12.75" customHeight="1">
      <c r="A67" s="45"/>
      <c r="B67" s="7"/>
      <c r="C67" s="128"/>
      <c r="D67" s="128"/>
      <c r="E67" s="129"/>
      <c r="F67" s="129"/>
      <c r="G67" s="129"/>
      <c r="H67" s="129"/>
      <c r="I67" s="129"/>
      <c r="J67" s="129"/>
      <c r="K67" s="129"/>
      <c r="L67" s="129"/>
    </row>
    <row r="68" spans="1:12" s="4" customFormat="1" ht="12.75" customHeight="1">
      <c r="A68" s="45"/>
      <c r="B68" s="7"/>
      <c r="C68" s="128"/>
      <c r="D68" s="128"/>
      <c r="E68" s="129"/>
      <c r="F68" s="129"/>
      <c r="G68" s="129"/>
      <c r="H68" s="129"/>
      <c r="I68" s="129"/>
      <c r="J68" s="129"/>
      <c r="K68" s="129"/>
      <c r="L68" s="129"/>
    </row>
    <row r="69" spans="1:12" s="4" customFormat="1" ht="12.75" customHeight="1">
      <c r="A69" s="45"/>
      <c r="B69" s="7"/>
      <c r="C69" s="128"/>
      <c r="D69" s="128"/>
      <c r="E69" s="129"/>
      <c r="F69" s="129"/>
      <c r="G69" s="129"/>
      <c r="H69" s="129"/>
      <c r="I69" s="129"/>
      <c r="J69" s="129"/>
      <c r="K69" s="129"/>
      <c r="L69" s="129"/>
    </row>
    <row r="70" spans="1:12" s="4" customFormat="1" ht="12.75" customHeight="1">
      <c r="A70" s="45"/>
      <c r="B70" s="7"/>
      <c r="C70" s="128"/>
      <c r="D70" s="128"/>
      <c r="E70" s="129"/>
      <c r="F70" s="129"/>
      <c r="G70" s="129"/>
      <c r="H70" s="129"/>
      <c r="I70" s="129"/>
      <c r="J70" s="129"/>
      <c r="K70" s="129"/>
      <c r="L70" s="129"/>
    </row>
    <row r="71" spans="1:12" s="4" customFormat="1" ht="12.75" customHeight="1">
      <c r="A71" s="45"/>
      <c r="B71" s="7"/>
      <c r="C71" s="128"/>
      <c r="D71" s="128"/>
      <c r="E71" s="129"/>
      <c r="F71" s="129"/>
      <c r="G71" s="129"/>
      <c r="H71" s="129"/>
      <c r="I71" s="129"/>
      <c r="J71" s="129"/>
      <c r="K71" s="129"/>
      <c r="L71" s="129"/>
    </row>
    <row r="72" spans="1:12" s="4" customFormat="1" ht="12.75" customHeight="1">
      <c r="A72" s="45"/>
      <c r="B72" s="7"/>
      <c r="C72" s="128"/>
      <c r="D72" s="128"/>
      <c r="E72" s="129"/>
      <c r="F72" s="129"/>
      <c r="G72" s="129"/>
      <c r="H72" s="129"/>
      <c r="I72" s="129"/>
      <c r="J72" s="129"/>
      <c r="K72" s="129"/>
      <c r="L72" s="129"/>
    </row>
    <row r="73" spans="1:12" s="4" customFormat="1" ht="12.75" customHeight="1">
      <c r="A73" s="45"/>
      <c r="B73" s="7"/>
      <c r="C73" s="128"/>
      <c r="D73" s="128"/>
      <c r="E73" s="129"/>
      <c r="F73" s="129"/>
      <c r="G73" s="129"/>
      <c r="H73" s="129"/>
      <c r="I73" s="129"/>
      <c r="J73" s="129"/>
      <c r="K73" s="129"/>
      <c r="L73" s="129"/>
    </row>
    <row r="74" spans="1:12" s="4" customFormat="1" ht="12.75" customHeight="1">
      <c r="A74" s="45"/>
      <c r="B74" s="7"/>
      <c r="C74" s="128"/>
      <c r="D74" s="128"/>
      <c r="E74" s="129"/>
      <c r="F74" s="129"/>
      <c r="G74" s="129"/>
      <c r="H74" s="129"/>
      <c r="I74" s="129"/>
      <c r="J74" s="129"/>
      <c r="K74" s="129"/>
      <c r="L74" s="129"/>
    </row>
    <row r="75" spans="1:12" s="4" customFormat="1" ht="12.75" customHeight="1">
      <c r="A75" s="45"/>
      <c r="B75" s="7"/>
      <c r="C75" s="128"/>
      <c r="D75" s="128"/>
      <c r="E75" s="129"/>
      <c r="F75" s="129"/>
      <c r="G75" s="129"/>
      <c r="H75" s="129"/>
      <c r="I75" s="129"/>
      <c r="J75" s="129"/>
      <c r="K75" s="129"/>
      <c r="L75" s="129"/>
    </row>
    <row r="76" spans="1:12" s="4" customFormat="1" ht="12.75" customHeight="1">
      <c r="A76" s="45"/>
      <c r="B76" s="7"/>
      <c r="C76" s="128"/>
      <c r="D76" s="128"/>
      <c r="E76" s="129"/>
      <c r="F76" s="129"/>
      <c r="G76" s="129"/>
      <c r="H76" s="129"/>
      <c r="I76" s="129"/>
      <c r="J76" s="129"/>
      <c r="K76" s="129"/>
      <c r="L76" s="129"/>
    </row>
    <row r="77" spans="1:12" s="4" customFormat="1" ht="12.75" customHeight="1">
      <c r="A77" s="45"/>
      <c r="B77" s="7"/>
      <c r="C77" s="128"/>
      <c r="D77" s="128"/>
      <c r="E77" s="129"/>
      <c r="F77" s="129"/>
      <c r="G77" s="129"/>
      <c r="H77" s="129"/>
      <c r="I77" s="129"/>
      <c r="J77" s="129"/>
      <c r="K77" s="129"/>
      <c r="L77" s="129"/>
    </row>
    <row r="78" spans="1:12" s="4" customFormat="1" ht="12.75" customHeight="1">
      <c r="A78" s="45"/>
      <c r="B78" s="7"/>
      <c r="C78" s="128"/>
      <c r="D78" s="128"/>
      <c r="E78" s="129"/>
      <c r="F78" s="129"/>
      <c r="G78" s="129"/>
      <c r="H78" s="129"/>
      <c r="I78" s="129"/>
      <c r="J78" s="129"/>
      <c r="K78" s="129"/>
      <c r="L78" s="129"/>
    </row>
    <row r="79" spans="1:12" s="4" customFormat="1" ht="12.75" customHeight="1">
      <c r="A79" s="45"/>
      <c r="B79" s="7"/>
      <c r="C79" s="128"/>
      <c r="D79" s="128"/>
      <c r="E79" s="129"/>
      <c r="F79" s="129"/>
      <c r="G79" s="129"/>
      <c r="H79" s="129"/>
      <c r="I79" s="129"/>
      <c r="J79" s="129"/>
      <c r="K79" s="129"/>
      <c r="L79" s="129"/>
    </row>
    <row r="80" spans="1:12" s="4" customFormat="1" ht="12.75" customHeight="1">
      <c r="A80" s="45"/>
      <c r="B80" s="7"/>
      <c r="C80" s="128"/>
      <c r="D80" s="128"/>
      <c r="E80" s="129"/>
      <c r="F80" s="129"/>
      <c r="G80" s="129"/>
      <c r="H80" s="129"/>
      <c r="I80" s="129"/>
      <c r="J80" s="129"/>
      <c r="K80" s="129"/>
      <c r="L80" s="129"/>
    </row>
    <row r="81" spans="1:12" s="4" customFormat="1" ht="12.75" customHeight="1">
      <c r="A81" s="45"/>
      <c r="B81" s="7"/>
      <c r="C81" s="128"/>
      <c r="D81" s="128"/>
      <c r="E81" s="129"/>
      <c r="F81" s="129"/>
      <c r="G81" s="129"/>
      <c r="H81" s="129"/>
      <c r="I81" s="129"/>
      <c r="J81" s="129"/>
      <c r="K81" s="129"/>
      <c r="L81" s="129"/>
    </row>
    <row r="82" spans="1:12" s="4" customFormat="1" ht="12.75" customHeight="1">
      <c r="A82" s="45"/>
      <c r="B82" s="7"/>
      <c r="C82" s="128"/>
      <c r="D82" s="128"/>
      <c r="E82" s="129"/>
      <c r="F82" s="129"/>
      <c r="G82" s="129"/>
      <c r="H82" s="129"/>
      <c r="I82" s="129"/>
      <c r="J82" s="129"/>
      <c r="K82" s="129"/>
      <c r="L82" s="129"/>
    </row>
    <row r="83" spans="1:12" s="4" customFormat="1" ht="12.75" customHeight="1">
      <c r="A83" s="45"/>
      <c r="B83" s="7"/>
      <c r="C83" s="128"/>
      <c r="D83" s="128"/>
      <c r="E83" s="129"/>
      <c r="F83" s="129"/>
      <c r="G83" s="129"/>
      <c r="H83" s="129"/>
      <c r="I83" s="129"/>
      <c r="J83" s="129"/>
      <c r="K83" s="129"/>
      <c r="L83" s="129"/>
    </row>
    <row r="84" spans="1:12" s="4" customFormat="1" ht="12.75" customHeight="1">
      <c r="A84" s="45"/>
      <c r="B84" s="7"/>
      <c r="C84" s="128"/>
      <c r="D84" s="128"/>
      <c r="E84" s="129"/>
      <c r="F84" s="129"/>
      <c r="G84" s="129"/>
      <c r="H84" s="129"/>
      <c r="I84" s="129"/>
      <c r="J84" s="129"/>
      <c r="K84" s="129"/>
      <c r="L84" s="129"/>
    </row>
    <row r="85" spans="1:12" s="4" customFormat="1" ht="12.75" customHeight="1">
      <c r="A85" s="45"/>
      <c r="B85" s="7"/>
      <c r="C85" s="128"/>
      <c r="D85" s="128"/>
      <c r="E85" s="129"/>
      <c r="F85" s="129"/>
      <c r="G85" s="129"/>
      <c r="H85" s="129"/>
      <c r="I85" s="129"/>
      <c r="J85" s="129"/>
      <c r="K85" s="129"/>
      <c r="L85" s="129"/>
    </row>
    <row r="86" spans="1:12" s="4" customFormat="1" ht="12.75" customHeight="1">
      <c r="A86" s="45"/>
      <c r="B86" s="7"/>
      <c r="C86" s="128"/>
      <c r="D86" s="128"/>
      <c r="E86" s="129"/>
      <c r="F86" s="129"/>
      <c r="G86" s="129"/>
      <c r="H86" s="129"/>
      <c r="I86" s="129"/>
      <c r="J86" s="129"/>
      <c r="K86" s="129"/>
      <c r="L86" s="129"/>
    </row>
    <row r="87" spans="1:12" s="4" customFormat="1" ht="12.75" customHeight="1">
      <c r="A87" s="45"/>
      <c r="B87" s="7"/>
      <c r="C87" s="128"/>
      <c r="D87" s="128"/>
      <c r="E87" s="129"/>
      <c r="F87" s="129"/>
      <c r="G87" s="129"/>
      <c r="H87" s="129"/>
      <c r="I87" s="129"/>
      <c r="J87" s="129"/>
      <c r="K87" s="129"/>
      <c r="L87" s="129"/>
    </row>
    <row r="88" spans="1:12" s="4" customFormat="1" ht="12.75" customHeight="1">
      <c r="A88" s="45"/>
      <c r="B88" s="7"/>
      <c r="C88" s="128"/>
      <c r="D88" s="128"/>
      <c r="E88" s="129"/>
      <c r="F88" s="129"/>
      <c r="G88" s="129"/>
      <c r="H88" s="129"/>
      <c r="I88" s="129"/>
      <c r="J88" s="129"/>
      <c r="K88" s="129"/>
      <c r="L88" s="129"/>
    </row>
    <row r="89" spans="1:12" s="4" customFormat="1" ht="12.75" customHeight="1">
      <c r="A89" s="45"/>
      <c r="B89" s="7"/>
      <c r="C89" s="128"/>
      <c r="D89" s="128"/>
      <c r="E89" s="129"/>
      <c r="F89" s="129"/>
      <c r="G89" s="129"/>
      <c r="H89" s="129"/>
      <c r="I89" s="129"/>
      <c r="J89" s="129"/>
      <c r="K89" s="129"/>
      <c r="L89" s="129"/>
    </row>
    <row r="90" spans="1:12" ht="13.5" thickBot="1">
      <c r="A90" s="45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92.25" customHeight="1" thickBot="1">
      <c r="A91" s="78" t="s">
        <v>14</v>
      </c>
      <c r="B91" s="79" t="s">
        <v>15</v>
      </c>
      <c r="C91" s="80" t="s">
        <v>45</v>
      </c>
      <c r="D91" s="80" t="s">
        <v>86</v>
      </c>
      <c r="E91" s="80" t="s">
        <v>10</v>
      </c>
      <c r="F91" s="80" t="s">
        <v>88</v>
      </c>
      <c r="G91" s="80" t="s">
        <v>126</v>
      </c>
      <c r="H91" s="80" t="s">
        <v>124</v>
      </c>
      <c r="I91" s="80" t="s">
        <v>125</v>
      </c>
      <c r="J91" s="80" t="s">
        <v>16</v>
      </c>
      <c r="K91" s="80" t="s">
        <v>11</v>
      </c>
      <c r="L91" s="81" t="s">
        <v>89</v>
      </c>
    </row>
    <row r="92" spans="1:12" ht="8.25" customHeight="1">
      <c r="A92" s="82"/>
      <c r="B92" s="83"/>
      <c r="C92" s="84"/>
      <c r="D92" s="84"/>
      <c r="E92" s="84"/>
      <c r="F92" s="84"/>
      <c r="G92" s="84"/>
      <c r="H92" s="84"/>
      <c r="I92" s="84"/>
      <c r="J92" s="84"/>
      <c r="K92" s="84"/>
      <c r="L92" s="85"/>
    </row>
    <row r="93" spans="1:12" ht="12.75">
      <c r="A93" s="86"/>
      <c r="B93" s="65" t="s">
        <v>48</v>
      </c>
      <c r="C93" s="72"/>
      <c r="D93" s="72"/>
      <c r="E93" s="72"/>
      <c r="F93" s="72"/>
      <c r="G93" s="72"/>
      <c r="H93" s="72"/>
      <c r="I93" s="72"/>
      <c r="J93" s="72"/>
      <c r="K93" s="72"/>
      <c r="L93" s="87"/>
    </row>
    <row r="94" spans="1:12" ht="7.5" customHeight="1">
      <c r="A94" s="88"/>
      <c r="B94" s="66"/>
      <c r="C94" s="73"/>
      <c r="D94" s="73"/>
      <c r="E94" s="73"/>
      <c r="F94" s="73"/>
      <c r="G94" s="73"/>
      <c r="H94" s="73"/>
      <c r="I94" s="73"/>
      <c r="J94" s="73"/>
      <c r="K94" s="73"/>
      <c r="L94" s="89"/>
    </row>
    <row r="95" spans="1:12" ht="12.75">
      <c r="A95" s="90" t="s">
        <v>79</v>
      </c>
      <c r="B95" s="67" t="s">
        <v>80</v>
      </c>
      <c r="C95" s="74"/>
      <c r="D95" s="74"/>
      <c r="E95" s="74"/>
      <c r="F95" s="74"/>
      <c r="G95" s="74"/>
      <c r="H95" s="74"/>
      <c r="I95" s="74"/>
      <c r="J95" s="74"/>
      <c r="K95" s="74"/>
      <c r="L95" s="91"/>
    </row>
    <row r="96" spans="1:13" ht="12.75">
      <c r="A96" s="90"/>
      <c r="B96" s="67" t="s">
        <v>81</v>
      </c>
      <c r="C96" s="74">
        <f>SUM(C97+C138)</f>
        <v>15189913.45</v>
      </c>
      <c r="D96" s="74">
        <f aca="true" t="shared" si="13" ref="D96:L96">SUM(D97+D138)</f>
        <v>1087301</v>
      </c>
      <c r="E96" s="74">
        <f t="shared" si="13"/>
        <v>600000</v>
      </c>
      <c r="F96" s="74">
        <f t="shared" si="13"/>
        <v>853000</v>
      </c>
      <c r="G96" s="74">
        <f t="shared" si="13"/>
        <v>433318.55000000005</v>
      </c>
      <c r="H96" s="74">
        <f t="shared" si="13"/>
        <v>64075</v>
      </c>
      <c r="I96" s="74">
        <f t="shared" si="13"/>
        <v>27750</v>
      </c>
      <c r="J96" s="74">
        <f t="shared" si="13"/>
        <v>20000</v>
      </c>
      <c r="K96" s="74">
        <f t="shared" si="13"/>
        <v>10000</v>
      </c>
      <c r="L96" s="74">
        <f t="shared" si="13"/>
        <v>12094468.9</v>
      </c>
      <c r="M96" s="128"/>
    </row>
    <row r="97" spans="1:12" ht="15">
      <c r="A97" s="92">
        <v>3</v>
      </c>
      <c r="B97" s="70" t="s">
        <v>40</v>
      </c>
      <c r="C97" s="75">
        <f aca="true" t="shared" si="14" ref="C97:C136">SUM(D97:L97)</f>
        <v>14185204.45</v>
      </c>
      <c r="D97" s="75">
        <f>SUM(D98+D105+D133)</f>
        <v>807592</v>
      </c>
      <c r="E97" s="75">
        <f>SUM(E98+E105+E133)</f>
        <v>600000</v>
      </c>
      <c r="F97" s="75">
        <f>SUM(F98+F105+F133)</f>
        <v>468000</v>
      </c>
      <c r="G97" s="75">
        <f>SUM(G98+G105)</f>
        <v>433318.55000000005</v>
      </c>
      <c r="H97" s="75">
        <f>SUM(H98+H105)</f>
        <v>64075</v>
      </c>
      <c r="I97" s="75">
        <f>SUM(I98+I105)</f>
        <v>27750</v>
      </c>
      <c r="J97" s="75">
        <f>SUM(J98+J105+J133)</f>
        <v>0</v>
      </c>
      <c r="K97" s="75">
        <f>SUM(K98+K105+K133)</f>
        <v>0</v>
      </c>
      <c r="L97" s="93">
        <f>SUM(L98+L105)</f>
        <v>11784468.9</v>
      </c>
    </row>
    <row r="98" spans="1:12" ht="12.75">
      <c r="A98" s="88">
        <v>31</v>
      </c>
      <c r="B98" s="67" t="s">
        <v>17</v>
      </c>
      <c r="C98" s="74">
        <f t="shared" si="14"/>
        <v>12356011.450000001</v>
      </c>
      <c r="D98" s="74">
        <f aca="true" t="shared" si="15" ref="D98:L98">SUM(D99+D101+D103)</f>
        <v>0</v>
      </c>
      <c r="E98" s="74">
        <f t="shared" si="15"/>
        <v>0</v>
      </c>
      <c r="F98" s="74">
        <f t="shared" si="15"/>
        <v>468000</v>
      </c>
      <c r="G98" s="74">
        <f t="shared" si="15"/>
        <v>409467.55000000005</v>
      </c>
      <c r="H98" s="74">
        <f t="shared" si="15"/>
        <v>64075</v>
      </c>
      <c r="I98" s="74">
        <f t="shared" si="15"/>
        <v>0</v>
      </c>
      <c r="J98" s="74">
        <f t="shared" si="15"/>
        <v>0</v>
      </c>
      <c r="K98" s="74">
        <f t="shared" si="15"/>
        <v>0</v>
      </c>
      <c r="L98" s="91">
        <f t="shared" si="15"/>
        <v>11414468.9</v>
      </c>
    </row>
    <row r="99" spans="1:12" ht="12.75">
      <c r="A99" s="94">
        <v>311</v>
      </c>
      <c r="B99" s="69" t="s">
        <v>18</v>
      </c>
      <c r="C99" s="76">
        <f t="shared" si="14"/>
        <v>10322598.57</v>
      </c>
      <c r="D99" s="76">
        <f aca="true" t="shared" si="16" ref="D99:K99">D100</f>
        <v>0</v>
      </c>
      <c r="E99" s="76">
        <f t="shared" si="16"/>
        <v>0</v>
      </c>
      <c r="F99" s="76">
        <f>F100</f>
        <v>402600</v>
      </c>
      <c r="G99" s="76">
        <f>G100</f>
        <v>300548.27</v>
      </c>
      <c r="H99" s="76">
        <f>H100</f>
        <v>54981.4</v>
      </c>
      <c r="I99" s="76">
        <f t="shared" si="16"/>
        <v>0</v>
      </c>
      <c r="J99" s="76">
        <f t="shared" si="16"/>
        <v>0</v>
      </c>
      <c r="K99" s="76">
        <f t="shared" si="16"/>
        <v>0</v>
      </c>
      <c r="L99" s="95">
        <f>L100</f>
        <v>9564468.9</v>
      </c>
    </row>
    <row r="100" spans="1:12" ht="12.75">
      <c r="A100" s="96">
        <v>3111</v>
      </c>
      <c r="B100" s="68" t="s">
        <v>18</v>
      </c>
      <c r="C100" s="73">
        <f t="shared" si="14"/>
        <v>10322598.57</v>
      </c>
      <c r="D100" s="73"/>
      <c r="E100" s="73"/>
      <c r="F100" s="73">
        <v>402600</v>
      </c>
      <c r="G100" s="73">
        <v>300548.27</v>
      </c>
      <c r="H100" s="73">
        <v>54981.4</v>
      </c>
      <c r="I100" s="73"/>
      <c r="J100" s="73"/>
      <c r="K100" s="73"/>
      <c r="L100" s="89">
        <v>9564468.9</v>
      </c>
    </row>
    <row r="101" spans="1:12" ht="12.75">
      <c r="A101" s="94">
        <v>312</v>
      </c>
      <c r="B101" s="69" t="s">
        <v>19</v>
      </c>
      <c r="C101" s="76">
        <f t="shared" si="14"/>
        <v>345000</v>
      </c>
      <c r="D101" s="76">
        <f aca="true" t="shared" si="17" ref="D101:K101">SUM(D102)</f>
        <v>0</v>
      </c>
      <c r="E101" s="76">
        <f t="shared" si="17"/>
        <v>0</v>
      </c>
      <c r="F101" s="76">
        <f t="shared" si="17"/>
        <v>0</v>
      </c>
      <c r="G101" s="76">
        <f>G102</f>
        <v>35000</v>
      </c>
      <c r="H101" s="76"/>
      <c r="I101" s="76">
        <f t="shared" si="17"/>
        <v>0</v>
      </c>
      <c r="J101" s="76">
        <f t="shared" si="17"/>
        <v>0</v>
      </c>
      <c r="K101" s="76">
        <f t="shared" si="17"/>
        <v>0</v>
      </c>
      <c r="L101" s="95">
        <f>L102</f>
        <v>310000</v>
      </c>
    </row>
    <row r="102" spans="1:12" ht="12.75">
      <c r="A102" s="97">
        <v>3121</v>
      </c>
      <c r="B102" s="66" t="s">
        <v>19</v>
      </c>
      <c r="C102" s="73">
        <f t="shared" si="14"/>
        <v>345000</v>
      </c>
      <c r="D102" s="73"/>
      <c r="E102" s="73"/>
      <c r="F102" s="73"/>
      <c r="G102" s="73">
        <v>35000</v>
      </c>
      <c r="H102" s="73"/>
      <c r="I102" s="73"/>
      <c r="J102" s="73"/>
      <c r="K102" s="73"/>
      <c r="L102" s="89">
        <v>310000</v>
      </c>
    </row>
    <row r="103" spans="1:12" ht="12.75">
      <c r="A103" s="94">
        <v>313</v>
      </c>
      <c r="B103" s="69" t="s">
        <v>20</v>
      </c>
      <c r="C103" s="76">
        <f t="shared" si="14"/>
        <v>1688412.88</v>
      </c>
      <c r="D103" s="76">
        <f aca="true" t="shared" si="18" ref="D103:K103">D104</f>
        <v>0</v>
      </c>
      <c r="E103" s="76">
        <f t="shared" si="18"/>
        <v>0</v>
      </c>
      <c r="F103" s="76">
        <f>F104</f>
        <v>65400</v>
      </c>
      <c r="G103" s="76">
        <f>G104</f>
        <v>73919.28</v>
      </c>
      <c r="H103" s="76">
        <f>H104</f>
        <v>9093.6</v>
      </c>
      <c r="I103" s="76">
        <f t="shared" si="18"/>
        <v>0</v>
      </c>
      <c r="J103" s="76">
        <f t="shared" si="18"/>
        <v>0</v>
      </c>
      <c r="K103" s="76">
        <f t="shared" si="18"/>
        <v>0</v>
      </c>
      <c r="L103" s="95">
        <f>L104</f>
        <v>1540000</v>
      </c>
    </row>
    <row r="104" spans="1:12" ht="12.75">
      <c r="A104" s="97">
        <v>3131</v>
      </c>
      <c r="B104" s="66" t="s">
        <v>83</v>
      </c>
      <c r="C104" s="73">
        <f t="shared" si="14"/>
        <v>1688412.88</v>
      </c>
      <c r="D104" s="73"/>
      <c r="E104" s="73"/>
      <c r="F104" s="73">
        <v>65400</v>
      </c>
      <c r="G104" s="73">
        <v>73919.28</v>
      </c>
      <c r="H104" s="73">
        <v>9093.6</v>
      </c>
      <c r="I104" s="73"/>
      <c r="J104" s="73"/>
      <c r="K104" s="73"/>
      <c r="L104" s="89">
        <v>1540000</v>
      </c>
    </row>
    <row r="105" spans="1:12" ht="12.75">
      <c r="A105" s="88">
        <v>32</v>
      </c>
      <c r="B105" s="67" t="s">
        <v>21</v>
      </c>
      <c r="C105" s="74">
        <f t="shared" si="14"/>
        <v>1815993</v>
      </c>
      <c r="D105" s="74">
        <f>SUM(D106+D109+D116+D126)</f>
        <v>794392</v>
      </c>
      <c r="E105" s="74">
        <f>SUM(E106+E109+E116+E126)</f>
        <v>600000</v>
      </c>
      <c r="F105" s="74">
        <f>SUM(F106+F109+F116+F126)</f>
        <v>0</v>
      </c>
      <c r="G105" s="74">
        <f>SUM(G106+G109+G116+G126)</f>
        <v>23851</v>
      </c>
      <c r="H105" s="74"/>
      <c r="I105" s="74">
        <f>SUM(I106+I109+I116+I126)</f>
        <v>27750</v>
      </c>
      <c r="J105" s="74">
        <f>SUM(J106+J109+J116+J126)</f>
        <v>0</v>
      </c>
      <c r="K105" s="74">
        <f>SUM(K106+K109+K116+K126)</f>
        <v>0</v>
      </c>
      <c r="L105" s="74">
        <f>SUM(L106+L109+L116+L126)</f>
        <v>370000</v>
      </c>
    </row>
    <row r="106" spans="1:12" ht="12.75">
      <c r="A106" s="94">
        <v>321</v>
      </c>
      <c r="B106" s="69" t="s">
        <v>22</v>
      </c>
      <c r="C106" s="76">
        <f t="shared" si="14"/>
        <v>109851</v>
      </c>
      <c r="D106" s="76">
        <f>SUM(D107:D108)</f>
        <v>36000</v>
      </c>
      <c r="E106" s="76">
        <f>SUM(E107:E108)</f>
        <v>0</v>
      </c>
      <c r="F106" s="76">
        <f>SUM(F107:F108)</f>
        <v>0</v>
      </c>
      <c r="G106" s="76">
        <f>SUM(G107:G108)</f>
        <v>23851</v>
      </c>
      <c r="H106" s="76"/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50000</v>
      </c>
    </row>
    <row r="107" spans="1:12" ht="12.75">
      <c r="A107" s="97">
        <v>3211</v>
      </c>
      <c r="B107" s="66" t="s">
        <v>47</v>
      </c>
      <c r="C107" s="73">
        <f t="shared" si="14"/>
        <v>36000</v>
      </c>
      <c r="D107" s="73">
        <v>36000</v>
      </c>
      <c r="E107" s="73"/>
      <c r="F107" s="73"/>
      <c r="G107" s="73"/>
      <c r="H107" s="73"/>
      <c r="I107" s="73"/>
      <c r="J107" s="73"/>
      <c r="K107" s="73"/>
      <c r="L107" s="89"/>
    </row>
    <row r="108" spans="1:12" ht="13.5" customHeight="1">
      <c r="A108" s="97">
        <v>3212</v>
      </c>
      <c r="B108" s="66" t="s">
        <v>82</v>
      </c>
      <c r="C108" s="73">
        <f t="shared" si="14"/>
        <v>73851</v>
      </c>
      <c r="D108" s="73"/>
      <c r="E108" s="73"/>
      <c r="F108" s="73"/>
      <c r="G108" s="73">
        <v>23851</v>
      </c>
      <c r="H108" s="73"/>
      <c r="I108" s="73"/>
      <c r="J108" s="73"/>
      <c r="K108" s="73"/>
      <c r="L108" s="89">
        <v>50000</v>
      </c>
    </row>
    <row r="109" spans="1:12" ht="12.75">
      <c r="A109" s="94">
        <v>322</v>
      </c>
      <c r="B109" s="69" t="s">
        <v>23</v>
      </c>
      <c r="C109" s="76">
        <f t="shared" si="14"/>
        <v>982750</v>
      </c>
      <c r="D109" s="76">
        <f>SUM(D110:D115)</f>
        <v>355000</v>
      </c>
      <c r="E109" s="76">
        <f>SUM(E110:E115)</f>
        <v>600000</v>
      </c>
      <c r="F109" s="76">
        <f>SUM(F110:F115)</f>
        <v>0</v>
      </c>
      <c r="G109" s="76">
        <f>SUM(G110:G115)</f>
        <v>0</v>
      </c>
      <c r="H109" s="76"/>
      <c r="I109" s="76">
        <f>SUM(I110:I115)</f>
        <v>27750</v>
      </c>
      <c r="J109" s="76">
        <f>SUM(J110:J115)</f>
        <v>0</v>
      </c>
      <c r="K109" s="76">
        <f>SUM(K110:K115)</f>
        <v>0</v>
      </c>
      <c r="L109" s="76">
        <f>SUM(L110:L115)</f>
        <v>0</v>
      </c>
    </row>
    <row r="110" spans="1:12" ht="12.75">
      <c r="A110" s="97">
        <v>3221</v>
      </c>
      <c r="B110" s="68" t="s">
        <v>49</v>
      </c>
      <c r="C110" s="73">
        <f t="shared" si="14"/>
        <v>110000</v>
      </c>
      <c r="D110" s="73">
        <v>110000</v>
      </c>
      <c r="E110" s="73"/>
      <c r="F110" s="73"/>
      <c r="G110" s="73"/>
      <c r="H110" s="73"/>
      <c r="I110" s="73"/>
      <c r="J110" s="73"/>
      <c r="K110" s="73"/>
      <c r="L110" s="89"/>
    </row>
    <row r="111" spans="1:12" ht="12.75">
      <c r="A111" s="97">
        <v>3222</v>
      </c>
      <c r="B111" s="66" t="s">
        <v>50</v>
      </c>
      <c r="C111" s="73">
        <f t="shared" si="14"/>
        <v>637750</v>
      </c>
      <c r="D111" s="73">
        <v>10000</v>
      </c>
      <c r="E111" s="73">
        <v>600000</v>
      </c>
      <c r="F111" s="73"/>
      <c r="G111" s="73"/>
      <c r="H111" s="73"/>
      <c r="I111" s="73">
        <v>27750</v>
      </c>
      <c r="J111" s="73"/>
      <c r="K111" s="73"/>
      <c r="L111" s="89"/>
    </row>
    <row r="112" spans="1:12" ht="12.75">
      <c r="A112" s="97">
        <v>3223</v>
      </c>
      <c r="B112" s="66" t="s">
        <v>51</v>
      </c>
      <c r="C112" s="73">
        <f t="shared" si="14"/>
        <v>150000</v>
      </c>
      <c r="D112" s="73">
        <v>150000</v>
      </c>
      <c r="E112" s="73"/>
      <c r="F112" s="73"/>
      <c r="G112" s="73"/>
      <c r="H112" s="73"/>
      <c r="I112" s="73"/>
      <c r="J112" s="73"/>
      <c r="K112" s="73"/>
      <c r="L112" s="89"/>
    </row>
    <row r="113" spans="1:12" ht="15.75" customHeight="1">
      <c r="A113" s="97">
        <v>3224</v>
      </c>
      <c r="B113" s="66" t="s">
        <v>52</v>
      </c>
      <c r="C113" s="73">
        <f t="shared" si="14"/>
        <v>35000</v>
      </c>
      <c r="D113" s="73">
        <v>35000</v>
      </c>
      <c r="E113" s="73"/>
      <c r="F113" s="73"/>
      <c r="G113" s="73"/>
      <c r="H113" s="73"/>
      <c r="I113" s="73"/>
      <c r="J113" s="73"/>
      <c r="K113" s="73"/>
      <c r="L113" s="89"/>
    </row>
    <row r="114" spans="1:12" ht="12.75">
      <c r="A114" s="97">
        <v>3225</v>
      </c>
      <c r="B114" s="66" t="s">
        <v>53</v>
      </c>
      <c r="C114" s="73">
        <f t="shared" si="14"/>
        <v>45000</v>
      </c>
      <c r="D114" s="73">
        <v>45000</v>
      </c>
      <c r="E114" s="73"/>
      <c r="F114" s="73"/>
      <c r="G114" s="73"/>
      <c r="H114" s="73"/>
      <c r="I114" s="73"/>
      <c r="J114" s="73"/>
      <c r="K114" s="73"/>
      <c r="L114" s="89"/>
    </row>
    <row r="115" spans="1:12" ht="12.75">
      <c r="A115" s="97">
        <v>3227</v>
      </c>
      <c r="B115" s="66" t="s">
        <v>54</v>
      </c>
      <c r="C115" s="73">
        <f t="shared" si="14"/>
        <v>5000</v>
      </c>
      <c r="D115" s="73">
        <v>5000</v>
      </c>
      <c r="E115" s="73"/>
      <c r="F115" s="73"/>
      <c r="G115" s="73"/>
      <c r="H115" s="73"/>
      <c r="I115" s="73"/>
      <c r="J115" s="73"/>
      <c r="K115" s="73"/>
      <c r="L115" s="89"/>
    </row>
    <row r="116" spans="1:12" ht="12.75">
      <c r="A116" s="94">
        <v>323</v>
      </c>
      <c r="B116" s="69" t="s">
        <v>24</v>
      </c>
      <c r="C116" s="76">
        <f t="shared" si="14"/>
        <v>339308</v>
      </c>
      <c r="D116" s="76">
        <f>SUM(D117:D125)</f>
        <v>339308</v>
      </c>
      <c r="E116" s="76">
        <f>SUM(E117:E125)</f>
        <v>0</v>
      </c>
      <c r="F116" s="76">
        <f>SUM(F117:F125)</f>
        <v>0</v>
      </c>
      <c r="G116" s="76">
        <f>SUM(G117:G125)</f>
        <v>0</v>
      </c>
      <c r="H116" s="76"/>
      <c r="I116" s="76">
        <f>SUM(I117:I125)</f>
        <v>0</v>
      </c>
      <c r="J116" s="76">
        <f>SUM(J117:J125)</f>
        <v>0</v>
      </c>
      <c r="K116" s="76">
        <f>SUM(K117:K125)</f>
        <v>0</v>
      </c>
      <c r="L116" s="76">
        <f>SUM(L117:L125)</f>
        <v>0</v>
      </c>
    </row>
    <row r="117" spans="1:12" ht="12.75">
      <c r="A117" s="97">
        <v>3231</v>
      </c>
      <c r="B117" s="66" t="s">
        <v>55</v>
      </c>
      <c r="C117" s="73">
        <f t="shared" si="14"/>
        <v>44000</v>
      </c>
      <c r="D117" s="73">
        <v>44000</v>
      </c>
      <c r="E117" s="73"/>
      <c r="F117" s="73"/>
      <c r="G117" s="73"/>
      <c r="H117" s="73"/>
      <c r="I117" s="73"/>
      <c r="J117" s="73"/>
      <c r="K117" s="73"/>
      <c r="L117" s="89"/>
    </row>
    <row r="118" spans="1:12" ht="12.75">
      <c r="A118" s="97">
        <v>3232</v>
      </c>
      <c r="B118" s="66" t="s">
        <v>56</v>
      </c>
      <c r="C118" s="73">
        <f t="shared" si="14"/>
        <v>132754</v>
      </c>
      <c r="D118" s="73">
        <v>132754</v>
      </c>
      <c r="E118" s="73"/>
      <c r="F118" s="73"/>
      <c r="G118" s="73"/>
      <c r="H118" s="73"/>
      <c r="I118" s="73"/>
      <c r="J118" s="73"/>
      <c r="K118" s="73"/>
      <c r="L118" s="89"/>
    </row>
    <row r="119" spans="1:12" ht="12.75">
      <c r="A119" s="97">
        <v>3233</v>
      </c>
      <c r="B119" s="66" t="s">
        <v>63</v>
      </c>
      <c r="C119" s="73">
        <f t="shared" si="14"/>
        <v>4554</v>
      </c>
      <c r="D119" s="73">
        <v>4554</v>
      </c>
      <c r="E119" s="73"/>
      <c r="F119" s="73"/>
      <c r="G119" s="73"/>
      <c r="H119" s="73"/>
      <c r="I119" s="73"/>
      <c r="J119" s="73"/>
      <c r="K119" s="73"/>
      <c r="L119" s="89"/>
    </row>
    <row r="120" spans="1:12" ht="12.75">
      <c r="A120" s="97">
        <v>3234</v>
      </c>
      <c r="B120" s="66" t="s">
        <v>57</v>
      </c>
      <c r="C120" s="73">
        <f t="shared" si="14"/>
        <v>61000</v>
      </c>
      <c r="D120" s="73">
        <v>61000</v>
      </c>
      <c r="E120" s="73"/>
      <c r="F120" s="73"/>
      <c r="G120" s="73"/>
      <c r="H120" s="73"/>
      <c r="I120" s="73"/>
      <c r="J120" s="73"/>
      <c r="K120" s="73"/>
      <c r="L120" s="89"/>
    </row>
    <row r="121" spans="1:12" ht="12.75">
      <c r="A121" s="97">
        <v>3235</v>
      </c>
      <c r="B121" s="66" t="s">
        <v>58</v>
      </c>
      <c r="C121" s="73">
        <f t="shared" si="14"/>
        <v>25000</v>
      </c>
      <c r="D121" s="73">
        <v>25000</v>
      </c>
      <c r="E121" s="73"/>
      <c r="F121" s="73"/>
      <c r="G121" s="73"/>
      <c r="H121" s="73"/>
      <c r="I121" s="73"/>
      <c r="J121" s="73"/>
      <c r="K121" s="73"/>
      <c r="L121" s="89"/>
    </row>
    <row r="122" spans="1:12" ht="12.75">
      <c r="A122" s="97">
        <v>3236</v>
      </c>
      <c r="B122" s="66" t="s">
        <v>59</v>
      </c>
      <c r="C122" s="73">
        <f t="shared" si="14"/>
        <v>20000</v>
      </c>
      <c r="D122" s="73">
        <v>20000</v>
      </c>
      <c r="E122" s="73"/>
      <c r="F122" s="73"/>
      <c r="G122" s="73"/>
      <c r="H122" s="73"/>
      <c r="I122" s="73"/>
      <c r="J122" s="73"/>
      <c r="K122" s="73"/>
      <c r="L122" s="89"/>
    </row>
    <row r="123" spans="1:12" ht="12.75">
      <c r="A123" s="97">
        <v>3237</v>
      </c>
      <c r="B123" s="66" t="s">
        <v>60</v>
      </c>
      <c r="C123" s="73">
        <f t="shared" si="14"/>
        <v>10000</v>
      </c>
      <c r="D123" s="73">
        <v>10000</v>
      </c>
      <c r="E123" s="73"/>
      <c r="F123" s="73"/>
      <c r="G123" s="73"/>
      <c r="H123" s="73"/>
      <c r="I123" s="73"/>
      <c r="J123" s="73"/>
      <c r="K123" s="73"/>
      <c r="L123" s="89"/>
    </row>
    <row r="124" spans="1:12" ht="12.75">
      <c r="A124" s="97">
        <v>3238</v>
      </c>
      <c r="B124" s="66" t="s">
        <v>61</v>
      </c>
      <c r="C124" s="73">
        <f t="shared" si="14"/>
        <v>13000</v>
      </c>
      <c r="D124" s="73">
        <v>13000</v>
      </c>
      <c r="E124" s="73"/>
      <c r="F124" s="73"/>
      <c r="G124" s="73"/>
      <c r="H124" s="73"/>
      <c r="I124" s="73"/>
      <c r="J124" s="73"/>
      <c r="K124" s="73"/>
      <c r="L124" s="89"/>
    </row>
    <row r="125" spans="1:12" ht="12.75">
      <c r="A125" s="97">
        <v>3239</v>
      </c>
      <c r="B125" s="66" t="s">
        <v>62</v>
      </c>
      <c r="C125" s="73">
        <f t="shared" si="14"/>
        <v>29000</v>
      </c>
      <c r="D125" s="73">
        <v>29000</v>
      </c>
      <c r="E125" s="73"/>
      <c r="F125" s="73"/>
      <c r="G125" s="73"/>
      <c r="H125" s="73"/>
      <c r="I125" s="73"/>
      <c r="J125" s="73"/>
      <c r="K125" s="73"/>
      <c r="L125" s="89"/>
    </row>
    <row r="126" spans="1:12" ht="12.75">
      <c r="A126" s="94">
        <v>329</v>
      </c>
      <c r="B126" s="69" t="s">
        <v>64</v>
      </c>
      <c r="C126" s="76">
        <f t="shared" si="14"/>
        <v>384084</v>
      </c>
      <c r="D126" s="76">
        <f>SUM(D127:D132)</f>
        <v>64084</v>
      </c>
      <c r="E126" s="76">
        <f>SUM(E127:E132)</f>
        <v>0</v>
      </c>
      <c r="F126" s="76">
        <f>SUM(F127:F132)</f>
        <v>0</v>
      </c>
      <c r="G126" s="76">
        <f>SUM(G127:G132)</f>
        <v>0</v>
      </c>
      <c r="H126" s="76"/>
      <c r="I126" s="76">
        <f>SUM(I127:I132)</f>
        <v>0</v>
      </c>
      <c r="J126" s="76">
        <f>SUM(J127:J132)</f>
        <v>0</v>
      </c>
      <c r="K126" s="76">
        <f>SUM(K127:K132)</f>
        <v>0</v>
      </c>
      <c r="L126" s="76">
        <f>SUM(L127:L132)</f>
        <v>320000</v>
      </c>
    </row>
    <row r="127" spans="1:12" ht="12.75">
      <c r="A127" s="97">
        <v>3292</v>
      </c>
      <c r="B127" s="66" t="s">
        <v>65</v>
      </c>
      <c r="C127" s="73">
        <f t="shared" si="14"/>
        <v>6500</v>
      </c>
      <c r="D127" s="73">
        <v>6500</v>
      </c>
      <c r="E127" s="73"/>
      <c r="F127" s="73"/>
      <c r="G127" s="73"/>
      <c r="H127" s="73"/>
      <c r="I127" s="73"/>
      <c r="J127" s="73"/>
      <c r="K127" s="73"/>
      <c r="L127" s="89"/>
    </row>
    <row r="128" spans="1:12" ht="12.75">
      <c r="A128" s="97">
        <v>3293</v>
      </c>
      <c r="B128" s="66" t="s">
        <v>66</v>
      </c>
      <c r="C128" s="73">
        <f t="shared" si="14"/>
        <v>5000</v>
      </c>
      <c r="D128" s="73">
        <v>5000</v>
      </c>
      <c r="E128" s="73"/>
      <c r="F128" s="73"/>
      <c r="G128" s="73"/>
      <c r="H128" s="73"/>
      <c r="I128" s="73"/>
      <c r="J128" s="73"/>
      <c r="K128" s="73"/>
      <c r="L128" s="89"/>
    </row>
    <row r="129" spans="1:12" ht="12.75">
      <c r="A129" s="97">
        <v>3294</v>
      </c>
      <c r="B129" s="66" t="s">
        <v>67</v>
      </c>
      <c r="C129" s="73">
        <f t="shared" si="14"/>
        <v>1100</v>
      </c>
      <c r="D129" s="73">
        <v>1100</v>
      </c>
      <c r="E129" s="73"/>
      <c r="F129" s="73"/>
      <c r="G129" s="73"/>
      <c r="H129" s="73"/>
      <c r="I129" s="73"/>
      <c r="J129" s="73"/>
      <c r="K129" s="73"/>
      <c r="L129" s="89"/>
    </row>
    <row r="130" spans="1:12" ht="12.75">
      <c r="A130" s="97">
        <v>3295</v>
      </c>
      <c r="B130" s="66" t="s">
        <v>68</v>
      </c>
      <c r="C130" s="73">
        <f t="shared" si="14"/>
        <v>880</v>
      </c>
      <c r="D130" s="73">
        <v>880</v>
      </c>
      <c r="E130" s="73"/>
      <c r="F130" s="73"/>
      <c r="G130" s="73"/>
      <c r="H130" s="73"/>
      <c r="I130" s="73"/>
      <c r="J130" s="73"/>
      <c r="K130" s="73"/>
      <c r="L130" s="89"/>
    </row>
    <row r="131" spans="1:12" ht="12.75">
      <c r="A131" s="97">
        <v>3296</v>
      </c>
      <c r="B131" s="66" t="s">
        <v>69</v>
      </c>
      <c r="C131" s="73">
        <f t="shared" si="14"/>
        <v>363952</v>
      </c>
      <c r="D131" s="73">
        <v>43952</v>
      </c>
      <c r="E131" s="73"/>
      <c r="F131" s="73"/>
      <c r="G131" s="73"/>
      <c r="H131" s="73"/>
      <c r="I131" s="73"/>
      <c r="J131" s="73"/>
      <c r="K131" s="73"/>
      <c r="L131" s="89">
        <v>320000</v>
      </c>
    </row>
    <row r="132" spans="1:12" ht="12.75">
      <c r="A132" s="97">
        <v>3299</v>
      </c>
      <c r="B132" s="66" t="s">
        <v>64</v>
      </c>
      <c r="C132" s="73">
        <f t="shared" si="14"/>
        <v>6652</v>
      </c>
      <c r="D132" s="73">
        <v>6652</v>
      </c>
      <c r="E132" s="73"/>
      <c r="F132" s="73"/>
      <c r="G132" s="73"/>
      <c r="H132" s="73"/>
      <c r="I132" s="73"/>
      <c r="J132" s="73"/>
      <c r="K132" s="73"/>
      <c r="L132" s="89"/>
    </row>
    <row r="133" spans="1:12" ht="12.75">
      <c r="A133" s="88">
        <v>34</v>
      </c>
      <c r="B133" s="67" t="s">
        <v>25</v>
      </c>
      <c r="C133" s="74">
        <f t="shared" si="14"/>
        <v>13200</v>
      </c>
      <c r="D133" s="74">
        <f>D134</f>
        <v>13200</v>
      </c>
      <c r="E133" s="74">
        <f aca="true" t="shared" si="19" ref="E133:L133">E134</f>
        <v>0</v>
      </c>
      <c r="F133" s="74">
        <f t="shared" si="19"/>
        <v>0</v>
      </c>
      <c r="G133" s="74">
        <f t="shared" si="19"/>
        <v>0</v>
      </c>
      <c r="H133" s="74"/>
      <c r="I133" s="74">
        <f t="shared" si="19"/>
        <v>0</v>
      </c>
      <c r="J133" s="74">
        <f t="shared" si="19"/>
        <v>0</v>
      </c>
      <c r="K133" s="74">
        <f t="shared" si="19"/>
        <v>0</v>
      </c>
      <c r="L133" s="74">
        <f t="shared" si="19"/>
        <v>0</v>
      </c>
    </row>
    <row r="134" spans="1:12" ht="12.75">
      <c r="A134" s="94">
        <v>343</v>
      </c>
      <c r="B134" s="69" t="s">
        <v>26</v>
      </c>
      <c r="C134" s="76">
        <f t="shared" si="14"/>
        <v>13200</v>
      </c>
      <c r="D134" s="76">
        <f>SUM(D135:D136)</f>
        <v>13200</v>
      </c>
      <c r="E134" s="76">
        <f>SUM(E135:E136)</f>
        <v>0</v>
      </c>
      <c r="F134" s="76">
        <f>SUM(F135:F136)</f>
        <v>0</v>
      </c>
      <c r="G134" s="76">
        <f>SUM(G135:G136)</f>
        <v>0</v>
      </c>
      <c r="H134" s="76"/>
      <c r="I134" s="76">
        <f>SUM(I135:I136)</f>
        <v>0</v>
      </c>
      <c r="J134" s="76">
        <f>SUM(J135:J136)</f>
        <v>0</v>
      </c>
      <c r="K134" s="76">
        <f>SUM(K135:K136)</f>
        <v>0</v>
      </c>
      <c r="L134" s="76">
        <f>SUM(L135:L136)</f>
        <v>0</v>
      </c>
    </row>
    <row r="135" spans="1:12" ht="12.75">
      <c r="A135" s="97">
        <v>3433</v>
      </c>
      <c r="B135" s="66" t="s">
        <v>70</v>
      </c>
      <c r="C135" s="73">
        <f t="shared" si="14"/>
        <v>200</v>
      </c>
      <c r="D135" s="73">
        <v>200</v>
      </c>
      <c r="E135" s="73"/>
      <c r="F135" s="73"/>
      <c r="G135" s="73"/>
      <c r="H135" s="73"/>
      <c r="I135" s="73"/>
      <c r="J135" s="73"/>
      <c r="K135" s="73"/>
      <c r="L135" s="89"/>
    </row>
    <row r="136" spans="1:12" ht="13.5" thickBot="1">
      <c r="A136" s="98">
        <v>3434</v>
      </c>
      <c r="B136" s="99" t="s">
        <v>71</v>
      </c>
      <c r="C136" s="120">
        <f t="shared" si="14"/>
        <v>13000</v>
      </c>
      <c r="D136" s="120">
        <v>13000</v>
      </c>
      <c r="E136" s="120"/>
      <c r="F136" s="120"/>
      <c r="G136" s="120"/>
      <c r="H136" s="120"/>
      <c r="I136" s="120"/>
      <c r="J136" s="120"/>
      <c r="K136" s="120"/>
      <c r="L136" s="121"/>
    </row>
    <row r="137" spans="1:12" ht="102.75" thickBot="1">
      <c r="A137" s="78" t="s">
        <v>14</v>
      </c>
      <c r="B137" s="79" t="s">
        <v>15</v>
      </c>
      <c r="C137" s="80" t="s">
        <v>45</v>
      </c>
      <c r="D137" s="80" t="s">
        <v>86</v>
      </c>
      <c r="E137" s="80" t="s">
        <v>10</v>
      </c>
      <c r="F137" s="80" t="s">
        <v>88</v>
      </c>
      <c r="G137" s="80" t="s">
        <v>87</v>
      </c>
      <c r="H137" s="80"/>
      <c r="I137" s="80" t="s">
        <v>85</v>
      </c>
      <c r="J137" s="80" t="s">
        <v>16</v>
      </c>
      <c r="K137" s="80" t="s">
        <v>11</v>
      </c>
      <c r="L137" s="81" t="s">
        <v>89</v>
      </c>
    </row>
    <row r="138" spans="1:12" ht="15">
      <c r="A138" s="116">
        <v>4</v>
      </c>
      <c r="B138" s="117" t="s">
        <v>27</v>
      </c>
      <c r="C138" s="118">
        <f>SUM(D138:L138)</f>
        <v>1004709</v>
      </c>
      <c r="D138" s="118">
        <v>279709</v>
      </c>
      <c r="E138" s="118"/>
      <c r="F138" s="118">
        <f>SUM(F139+F147)</f>
        <v>385000</v>
      </c>
      <c r="G138" s="118"/>
      <c r="H138" s="118"/>
      <c r="I138" s="118"/>
      <c r="J138" s="118">
        <f>SUM(J139+J147)</f>
        <v>20000</v>
      </c>
      <c r="K138" s="118">
        <f>SUM(K139+K147)</f>
        <v>10000</v>
      </c>
      <c r="L138" s="119">
        <f>SUM(L139+L147)</f>
        <v>310000</v>
      </c>
    </row>
    <row r="139" spans="1:12" ht="25.5">
      <c r="A139" s="88">
        <v>42</v>
      </c>
      <c r="B139" s="67" t="s">
        <v>42</v>
      </c>
      <c r="C139" s="74">
        <f>SUM(D139:L139)</f>
        <v>725000</v>
      </c>
      <c r="D139" s="74">
        <f>SUM(D140+D141+D145)</f>
        <v>0</v>
      </c>
      <c r="E139" s="74"/>
      <c r="F139" s="74">
        <f>SUM(F140+F141+F145)</f>
        <v>385000</v>
      </c>
      <c r="G139" s="74"/>
      <c r="H139" s="74"/>
      <c r="I139" s="74"/>
      <c r="J139" s="74">
        <f>SUM(J140+J141+J145)</f>
        <v>20000</v>
      </c>
      <c r="K139" s="74">
        <f>SUM(K140+K141+K145)</f>
        <v>10000</v>
      </c>
      <c r="L139" s="91">
        <f>SUM(L140+L141+L145)</f>
        <v>310000</v>
      </c>
    </row>
    <row r="140" spans="1:12" ht="12.75">
      <c r="A140" s="94">
        <v>421</v>
      </c>
      <c r="B140" s="69" t="s">
        <v>39</v>
      </c>
      <c r="C140" s="76">
        <v>0</v>
      </c>
      <c r="D140" s="76"/>
      <c r="E140" s="76"/>
      <c r="F140" s="76">
        <v>0</v>
      </c>
      <c r="G140" s="76"/>
      <c r="H140" s="76"/>
      <c r="I140" s="76"/>
      <c r="J140" s="76">
        <v>0</v>
      </c>
      <c r="K140" s="76">
        <v>0</v>
      </c>
      <c r="L140" s="95">
        <v>0</v>
      </c>
    </row>
    <row r="141" spans="1:12" ht="12.75">
      <c r="A141" s="94">
        <v>422</v>
      </c>
      <c r="B141" s="69" t="s">
        <v>72</v>
      </c>
      <c r="C141" s="76">
        <f aca="true" t="shared" si="20" ref="C141:C151">SUM(D141:L141)</f>
        <v>50000</v>
      </c>
      <c r="D141" s="76">
        <f>SUM(D142:D144)</f>
        <v>0</v>
      </c>
      <c r="E141" s="76"/>
      <c r="F141" s="76">
        <f>SUM(F142:F144)</f>
        <v>20000</v>
      </c>
      <c r="G141" s="76"/>
      <c r="H141" s="76"/>
      <c r="I141" s="76"/>
      <c r="J141" s="76">
        <f>SUM(J142:J144)</f>
        <v>20000</v>
      </c>
      <c r="K141" s="76">
        <f>SUM(K142:K144)</f>
        <v>10000</v>
      </c>
      <c r="L141" s="95">
        <v>0</v>
      </c>
    </row>
    <row r="142" spans="1:12" ht="12.75">
      <c r="A142" s="97">
        <v>4221</v>
      </c>
      <c r="B142" s="66" t="s">
        <v>73</v>
      </c>
      <c r="C142" s="73">
        <f t="shared" si="20"/>
        <v>50000</v>
      </c>
      <c r="D142" s="73"/>
      <c r="E142" s="73"/>
      <c r="F142" s="73">
        <v>20000</v>
      </c>
      <c r="G142" s="73"/>
      <c r="H142" s="73"/>
      <c r="I142" s="73"/>
      <c r="J142" s="73">
        <v>20000</v>
      </c>
      <c r="K142" s="73">
        <v>10000</v>
      </c>
      <c r="L142" s="89">
        <v>0</v>
      </c>
    </row>
    <row r="143" spans="1:12" ht="12.75">
      <c r="A143" s="97">
        <v>4223</v>
      </c>
      <c r="B143" s="66" t="s">
        <v>74</v>
      </c>
      <c r="C143" s="73">
        <f t="shared" si="20"/>
        <v>0</v>
      </c>
      <c r="D143" s="73"/>
      <c r="E143" s="74"/>
      <c r="F143" s="74"/>
      <c r="G143" s="74"/>
      <c r="H143" s="74"/>
      <c r="I143" s="74"/>
      <c r="J143" s="74"/>
      <c r="K143" s="74"/>
      <c r="L143" s="91"/>
    </row>
    <row r="144" spans="1:12" ht="12.75">
      <c r="A144" s="97">
        <v>4225</v>
      </c>
      <c r="B144" s="66" t="s">
        <v>75</v>
      </c>
      <c r="C144" s="73">
        <f t="shared" si="20"/>
        <v>0</v>
      </c>
      <c r="D144" s="73"/>
      <c r="E144" s="74"/>
      <c r="F144" s="74"/>
      <c r="G144" s="74"/>
      <c r="H144" s="74"/>
      <c r="I144" s="74"/>
      <c r="J144" s="74"/>
      <c r="K144" s="74"/>
      <c r="L144" s="91"/>
    </row>
    <row r="145" spans="1:12" ht="12.75">
      <c r="A145" s="94">
        <v>424</v>
      </c>
      <c r="B145" s="69" t="s">
        <v>76</v>
      </c>
      <c r="C145" s="76">
        <f t="shared" si="20"/>
        <v>675000</v>
      </c>
      <c r="D145" s="76">
        <f>D146</f>
        <v>0</v>
      </c>
      <c r="E145" s="76"/>
      <c r="F145" s="76">
        <f>F146</f>
        <v>365000</v>
      </c>
      <c r="G145" s="76"/>
      <c r="H145" s="76"/>
      <c r="I145" s="76"/>
      <c r="J145" s="76"/>
      <c r="K145" s="76"/>
      <c r="L145" s="95">
        <f>L146</f>
        <v>310000</v>
      </c>
    </row>
    <row r="146" spans="1:12" ht="12.75">
      <c r="A146" s="97">
        <v>4241</v>
      </c>
      <c r="B146" s="66" t="s">
        <v>76</v>
      </c>
      <c r="C146" s="73">
        <f t="shared" si="20"/>
        <v>675000</v>
      </c>
      <c r="D146" s="73"/>
      <c r="E146" s="73"/>
      <c r="F146" s="73">
        <v>365000</v>
      </c>
      <c r="G146" s="73"/>
      <c r="H146" s="73"/>
      <c r="I146" s="73"/>
      <c r="J146" s="73"/>
      <c r="K146" s="73"/>
      <c r="L146" s="89">
        <v>310000</v>
      </c>
    </row>
    <row r="147" spans="1:12" ht="25.5">
      <c r="A147" s="88">
        <v>45</v>
      </c>
      <c r="B147" s="67" t="s">
        <v>77</v>
      </c>
      <c r="C147" s="74">
        <f t="shared" si="20"/>
        <v>0</v>
      </c>
      <c r="D147" s="74">
        <f>D148</f>
        <v>0</v>
      </c>
      <c r="E147" s="74"/>
      <c r="F147" s="74"/>
      <c r="G147" s="74"/>
      <c r="H147" s="74"/>
      <c r="I147" s="74"/>
      <c r="J147" s="74"/>
      <c r="K147" s="74"/>
      <c r="L147" s="91"/>
    </row>
    <row r="148" spans="1:12" ht="12.75">
      <c r="A148" s="94">
        <v>451</v>
      </c>
      <c r="B148" s="69" t="s">
        <v>78</v>
      </c>
      <c r="C148" s="74">
        <f t="shared" si="20"/>
        <v>0</v>
      </c>
      <c r="D148" s="74">
        <f>D149</f>
        <v>0</v>
      </c>
      <c r="E148" s="74"/>
      <c r="F148" s="74"/>
      <c r="G148" s="74"/>
      <c r="H148" s="74"/>
      <c r="I148" s="74"/>
      <c r="J148" s="74"/>
      <c r="K148" s="74"/>
      <c r="L148" s="91"/>
    </row>
    <row r="149" spans="1:12" ht="13.5" thickBot="1">
      <c r="A149" s="98">
        <v>4511</v>
      </c>
      <c r="B149" s="99" t="s">
        <v>78</v>
      </c>
      <c r="C149" s="120">
        <f t="shared" si="20"/>
        <v>0</v>
      </c>
      <c r="D149" s="120"/>
      <c r="E149" s="100"/>
      <c r="F149" s="100"/>
      <c r="G149" s="100"/>
      <c r="H149" s="100"/>
      <c r="I149" s="100"/>
      <c r="J149" s="100"/>
      <c r="K149" s="100"/>
      <c r="L149" s="101"/>
    </row>
    <row r="150" spans="1:12" ht="12.75">
      <c r="A150" s="94">
        <v>451</v>
      </c>
      <c r="B150" s="69" t="s">
        <v>78</v>
      </c>
      <c r="C150" s="74">
        <f t="shared" si="20"/>
        <v>0</v>
      </c>
      <c r="D150" s="74">
        <f>D151</f>
        <v>0</v>
      </c>
      <c r="E150" s="74"/>
      <c r="F150" s="74"/>
      <c r="G150" s="74"/>
      <c r="H150" s="74"/>
      <c r="I150" s="74"/>
      <c r="J150" s="74"/>
      <c r="K150" s="74"/>
      <c r="L150" s="91"/>
    </row>
    <row r="151" spans="1:12" ht="13.5" thickBot="1">
      <c r="A151" s="98">
        <v>4511</v>
      </c>
      <c r="B151" s="99" t="s">
        <v>78</v>
      </c>
      <c r="C151" s="120">
        <f t="shared" si="20"/>
        <v>0</v>
      </c>
      <c r="D151" s="120"/>
      <c r="E151" s="100"/>
      <c r="F151" s="100"/>
      <c r="G151" s="100"/>
      <c r="H151" s="100"/>
      <c r="I151" s="100"/>
      <c r="J151" s="100"/>
      <c r="K151" s="100"/>
      <c r="L151" s="101"/>
    </row>
    <row r="152" spans="1:12" ht="12.75">
      <c r="A152" s="45"/>
      <c r="B152" s="7"/>
      <c r="C152" s="128"/>
      <c r="D152" s="128"/>
      <c r="E152" s="129"/>
      <c r="F152" s="129"/>
      <c r="G152" s="129"/>
      <c r="H152" s="129"/>
      <c r="I152" s="129"/>
      <c r="J152" s="129"/>
      <c r="K152" s="129"/>
      <c r="L152" s="129"/>
    </row>
    <row r="153" spans="1:12" ht="12.75">
      <c r="A153" s="45"/>
      <c r="B153" s="7"/>
      <c r="C153" s="128"/>
      <c r="D153" s="128"/>
      <c r="E153" s="129"/>
      <c r="F153" s="129"/>
      <c r="G153" s="129"/>
      <c r="H153" s="129"/>
      <c r="I153" s="129"/>
      <c r="J153" s="129"/>
      <c r="K153" s="129"/>
      <c r="L153" s="129"/>
    </row>
    <row r="154" spans="1:12" ht="12.75">
      <c r="A154" s="45"/>
      <c r="B154" s="7"/>
      <c r="C154" s="128"/>
      <c r="D154" s="128"/>
      <c r="E154" s="129"/>
      <c r="F154" s="129"/>
      <c r="G154" s="129"/>
      <c r="H154" s="129"/>
      <c r="I154" s="129"/>
      <c r="J154" s="129"/>
      <c r="K154" s="129"/>
      <c r="L154" s="129"/>
    </row>
    <row r="155" spans="1:12" ht="12.75">
      <c r="A155" s="45"/>
      <c r="B155" s="7"/>
      <c r="C155" s="128"/>
      <c r="D155" s="128"/>
      <c r="E155" s="129"/>
      <c r="F155" s="129"/>
      <c r="G155" s="129"/>
      <c r="H155" s="129"/>
      <c r="I155" s="129"/>
      <c r="J155" s="129"/>
      <c r="K155" s="129"/>
      <c r="L155" s="129"/>
    </row>
    <row r="156" spans="1:12" ht="12.75">
      <c r="A156" s="45"/>
      <c r="B156" s="7"/>
      <c r="C156" s="128"/>
      <c r="D156" s="128"/>
      <c r="E156" s="129"/>
      <c r="F156" s="129"/>
      <c r="G156" s="129"/>
      <c r="H156" s="129"/>
      <c r="I156" s="129"/>
      <c r="J156" s="129"/>
      <c r="K156" s="129"/>
      <c r="L156" s="129"/>
    </row>
    <row r="157" spans="1:12" ht="12.75">
      <c r="A157" s="45"/>
      <c r="B157" s="7"/>
      <c r="C157" s="128"/>
      <c r="D157" s="128"/>
      <c r="E157" s="129"/>
      <c r="F157" s="129"/>
      <c r="G157" s="129"/>
      <c r="H157" s="129"/>
      <c r="I157" s="129"/>
      <c r="J157" s="129"/>
      <c r="K157" s="129"/>
      <c r="L157" s="129"/>
    </row>
    <row r="158" spans="1:12" ht="12.75">
      <c r="A158" s="45"/>
      <c r="B158" s="7"/>
      <c r="C158" s="128"/>
      <c r="D158" s="128"/>
      <c r="E158" s="129"/>
      <c r="F158" s="129"/>
      <c r="G158" s="129"/>
      <c r="H158" s="129"/>
      <c r="I158" s="129"/>
      <c r="J158" s="129"/>
      <c r="K158" s="129"/>
      <c r="L158" s="129"/>
    </row>
    <row r="159" spans="1:12" ht="12.75">
      <c r="A159" s="45"/>
      <c r="B159" s="7"/>
      <c r="C159" s="128"/>
      <c r="D159" s="128"/>
      <c r="E159" s="129"/>
      <c r="F159" s="129"/>
      <c r="G159" s="129"/>
      <c r="H159" s="129"/>
      <c r="I159" s="129"/>
      <c r="J159" s="129"/>
      <c r="K159" s="129"/>
      <c r="L159" s="129"/>
    </row>
    <row r="160" spans="1:12" ht="12.75">
      <c r="A160" s="45"/>
      <c r="B160" s="7"/>
      <c r="C160" s="128"/>
      <c r="D160" s="128"/>
      <c r="E160" s="129"/>
      <c r="F160" s="129"/>
      <c r="G160" s="129"/>
      <c r="H160" s="129"/>
      <c r="I160" s="129"/>
      <c r="J160" s="129"/>
      <c r="K160" s="129"/>
      <c r="L160" s="129"/>
    </row>
    <row r="161" spans="1:12" ht="12.75">
      <c r="A161" s="45"/>
      <c r="B161" s="7"/>
      <c r="C161" s="128"/>
      <c r="D161" s="128"/>
      <c r="E161" s="129"/>
      <c r="F161" s="129"/>
      <c r="G161" s="129"/>
      <c r="H161" s="129"/>
      <c r="I161" s="129"/>
      <c r="J161" s="129"/>
      <c r="K161" s="129"/>
      <c r="L161" s="129"/>
    </row>
    <row r="162" spans="1:12" ht="12.75">
      <c r="A162" s="45"/>
      <c r="B162" s="7"/>
      <c r="C162" s="128"/>
      <c r="D162" s="128"/>
      <c r="E162" s="129"/>
      <c r="F162" s="129"/>
      <c r="G162" s="129"/>
      <c r="H162" s="129"/>
      <c r="I162" s="129"/>
      <c r="J162" s="129"/>
      <c r="K162" s="129"/>
      <c r="L162" s="129"/>
    </row>
    <row r="163" spans="1:12" ht="12.75">
      <c r="A163" s="45"/>
      <c r="B163" s="7"/>
      <c r="C163" s="128"/>
      <c r="D163" s="128"/>
      <c r="E163" s="129"/>
      <c r="F163" s="129"/>
      <c r="G163" s="129"/>
      <c r="H163" s="129"/>
      <c r="I163" s="129"/>
      <c r="J163" s="129"/>
      <c r="K163" s="129"/>
      <c r="L163" s="129"/>
    </row>
    <row r="164" spans="1:12" ht="12.75">
      <c r="A164" s="45"/>
      <c r="B164" s="7"/>
      <c r="C164" s="128"/>
      <c r="D164" s="128"/>
      <c r="E164" s="129"/>
      <c r="F164" s="129"/>
      <c r="G164" s="129"/>
      <c r="H164" s="129"/>
      <c r="I164" s="129"/>
      <c r="J164" s="129"/>
      <c r="K164" s="129"/>
      <c r="L164" s="129"/>
    </row>
    <row r="165" spans="1:12" ht="12.75">
      <c r="A165" s="45"/>
      <c r="B165" s="7"/>
      <c r="C165" s="128"/>
      <c r="D165" s="128"/>
      <c r="E165" s="129"/>
      <c r="F165" s="129"/>
      <c r="G165" s="129"/>
      <c r="H165" s="129"/>
      <c r="I165" s="129"/>
      <c r="J165" s="129"/>
      <c r="K165" s="129"/>
      <c r="L165" s="129"/>
    </row>
    <row r="166" spans="1:12" ht="12.75">
      <c r="A166" s="45"/>
      <c r="B166" s="7"/>
      <c r="C166" s="128"/>
      <c r="D166" s="128"/>
      <c r="E166" s="129"/>
      <c r="F166" s="129"/>
      <c r="G166" s="129"/>
      <c r="H166" s="129"/>
      <c r="I166" s="129"/>
      <c r="J166" s="129"/>
      <c r="K166" s="129"/>
      <c r="L166" s="129"/>
    </row>
    <row r="167" spans="1:12" ht="12.75">
      <c r="A167" s="45"/>
      <c r="B167" s="7"/>
      <c r="C167" s="128"/>
      <c r="D167" s="128"/>
      <c r="E167" s="129"/>
      <c r="F167" s="129"/>
      <c r="G167" s="129"/>
      <c r="H167" s="129"/>
      <c r="I167" s="129"/>
      <c r="J167" s="129"/>
      <c r="K167" s="129"/>
      <c r="L167" s="129"/>
    </row>
    <row r="168" spans="1:12" ht="12.75">
      <c r="A168" s="45"/>
      <c r="B168" s="7"/>
      <c r="C168" s="128"/>
      <c r="D168" s="128"/>
      <c r="E168" s="129"/>
      <c r="F168" s="129"/>
      <c r="G168" s="129"/>
      <c r="H168" s="129"/>
      <c r="I168" s="129"/>
      <c r="J168" s="129"/>
      <c r="K168" s="129"/>
      <c r="L168" s="129"/>
    </row>
    <row r="169" spans="1:12" ht="12.75">
      <c r="A169" s="45"/>
      <c r="B169" s="7"/>
      <c r="C169" s="128"/>
      <c r="D169" s="128"/>
      <c r="E169" s="129"/>
      <c r="F169" s="129"/>
      <c r="G169" s="129"/>
      <c r="H169" s="129"/>
      <c r="I169" s="129"/>
      <c r="J169" s="129"/>
      <c r="K169" s="129"/>
      <c r="L169" s="129"/>
    </row>
    <row r="170" spans="1:12" ht="12.75">
      <c r="A170" s="45"/>
      <c r="B170" s="7"/>
      <c r="C170" s="128"/>
      <c r="D170" s="128"/>
      <c r="E170" s="129"/>
      <c r="F170" s="129"/>
      <c r="G170" s="129"/>
      <c r="H170" s="129"/>
      <c r="I170" s="129"/>
      <c r="J170" s="129"/>
      <c r="K170" s="129"/>
      <c r="L170" s="129"/>
    </row>
    <row r="171" spans="1:12" ht="12.75">
      <c r="A171" s="45"/>
      <c r="B171" s="7"/>
      <c r="C171" s="128"/>
      <c r="D171" s="128"/>
      <c r="E171" s="129"/>
      <c r="F171" s="129"/>
      <c r="G171" s="129"/>
      <c r="H171" s="129"/>
      <c r="I171" s="129"/>
      <c r="J171" s="129"/>
      <c r="K171" s="129"/>
      <c r="L171" s="129"/>
    </row>
    <row r="172" spans="1:12" ht="12.75">
      <c r="A172" s="45"/>
      <c r="B172" s="7"/>
      <c r="C172" s="128"/>
      <c r="D172" s="128"/>
      <c r="E172" s="129"/>
      <c r="F172" s="129"/>
      <c r="G172" s="129"/>
      <c r="H172" s="129"/>
      <c r="I172" s="129"/>
      <c r="J172" s="129"/>
      <c r="K172" s="129"/>
      <c r="L172" s="129"/>
    </row>
    <row r="173" spans="1:12" ht="12.75">
      <c r="A173" s="45"/>
      <c r="B173" s="7"/>
      <c r="C173" s="128"/>
      <c r="D173" s="128"/>
      <c r="E173" s="129"/>
      <c r="F173" s="129"/>
      <c r="G173" s="129"/>
      <c r="H173" s="129"/>
      <c r="I173" s="129"/>
      <c r="J173" s="129"/>
      <c r="K173" s="129"/>
      <c r="L173" s="129"/>
    </row>
    <row r="174" spans="1:12" ht="12.75">
      <c r="A174" s="45"/>
      <c r="B174" s="7"/>
      <c r="C174" s="128"/>
      <c r="D174" s="128"/>
      <c r="E174" s="129"/>
      <c r="F174" s="129"/>
      <c r="G174" s="129"/>
      <c r="H174" s="129"/>
      <c r="I174" s="129"/>
      <c r="J174" s="129"/>
      <c r="K174" s="129"/>
      <c r="L174" s="129"/>
    </row>
    <row r="175" spans="1:12" ht="12.75">
      <c r="A175" s="45"/>
      <c r="B175" s="7"/>
      <c r="C175" s="128"/>
      <c r="D175" s="128"/>
      <c r="E175" s="129"/>
      <c r="F175" s="129"/>
      <c r="G175" s="129"/>
      <c r="H175" s="129"/>
      <c r="I175" s="129"/>
      <c r="J175" s="129"/>
      <c r="K175" s="129"/>
      <c r="L175" s="129"/>
    </row>
    <row r="176" spans="1:12" ht="12.75">
      <c r="A176" s="45"/>
      <c r="B176" s="7"/>
      <c r="C176" s="128"/>
      <c r="D176" s="128"/>
      <c r="E176" s="129"/>
      <c r="F176" s="129"/>
      <c r="G176" s="129"/>
      <c r="H176" s="129"/>
      <c r="I176" s="129"/>
      <c r="J176" s="129"/>
      <c r="K176" s="129"/>
      <c r="L176" s="129"/>
    </row>
    <row r="177" spans="1:12" ht="12.75">
      <c r="A177" s="45"/>
      <c r="B177" s="7"/>
      <c r="C177" s="128"/>
      <c r="D177" s="128"/>
      <c r="E177" s="129"/>
      <c r="F177" s="129"/>
      <c r="G177" s="129"/>
      <c r="H177" s="129"/>
      <c r="I177" s="129"/>
      <c r="J177" s="129"/>
      <c r="K177" s="129"/>
      <c r="L177" s="129"/>
    </row>
    <row r="178" spans="1:12" ht="13.5" thickBo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ht="96.75" customHeight="1" thickBot="1">
      <c r="A179" s="78" t="s">
        <v>14</v>
      </c>
      <c r="B179" s="79" t="s">
        <v>15</v>
      </c>
      <c r="C179" s="80" t="s">
        <v>121</v>
      </c>
      <c r="D179" s="80" t="s">
        <v>86</v>
      </c>
      <c r="E179" s="80" t="s">
        <v>10</v>
      </c>
      <c r="F179" s="80" t="s">
        <v>88</v>
      </c>
      <c r="G179" s="80" t="s">
        <v>126</v>
      </c>
      <c r="H179" s="80" t="s">
        <v>124</v>
      </c>
      <c r="I179" s="80" t="s">
        <v>125</v>
      </c>
      <c r="J179" s="80" t="s">
        <v>16</v>
      </c>
      <c r="K179" s="80" t="s">
        <v>11</v>
      </c>
      <c r="L179" s="81" t="s">
        <v>89</v>
      </c>
    </row>
    <row r="180" spans="1:12" ht="6.75" customHeight="1">
      <c r="A180" s="82"/>
      <c r="B180" s="83"/>
      <c r="C180" s="84"/>
      <c r="D180" s="84"/>
      <c r="E180" s="84"/>
      <c r="F180" s="84"/>
      <c r="G180" s="84"/>
      <c r="H180" s="84"/>
      <c r="I180" s="84"/>
      <c r="J180" s="84"/>
      <c r="K180" s="84"/>
      <c r="L180" s="85"/>
    </row>
    <row r="181" spans="1:12" ht="12.75">
      <c r="A181" s="86"/>
      <c r="B181" s="65" t="s">
        <v>48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87"/>
    </row>
    <row r="182" spans="1:12" ht="9" customHeight="1">
      <c r="A182" s="88"/>
      <c r="B182" s="66"/>
      <c r="C182" s="73"/>
      <c r="D182" s="73"/>
      <c r="E182" s="73"/>
      <c r="F182" s="73"/>
      <c r="G182" s="73"/>
      <c r="H182" s="73"/>
      <c r="I182" s="73"/>
      <c r="J182" s="73"/>
      <c r="K182" s="73"/>
      <c r="L182" s="89"/>
    </row>
    <row r="183" spans="1:12" ht="12.75">
      <c r="A183" s="90" t="s">
        <v>79</v>
      </c>
      <c r="B183" s="67" t="s">
        <v>80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91"/>
    </row>
    <row r="184" spans="1:13" ht="12.75">
      <c r="A184" s="90"/>
      <c r="B184" s="67" t="s">
        <v>81</v>
      </c>
      <c r="C184" s="74">
        <f>SUM(C185+C226)</f>
        <v>15189913.45</v>
      </c>
      <c r="D184" s="74">
        <f aca="true" t="shared" si="21" ref="D184:L184">SUM(D185+D226)</f>
        <v>1087301</v>
      </c>
      <c r="E184" s="74">
        <f t="shared" si="21"/>
        <v>600000</v>
      </c>
      <c r="F184" s="74">
        <f t="shared" si="21"/>
        <v>853000</v>
      </c>
      <c r="G184" s="74">
        <f t="shared" si="21"/>
        <v>433318.55000000005</v>
      </c>
      <c r="H184" s="74">
        <f t="shared" si="21"/>
        <v>64075</v>
      </c>
      <c r="I184" s="74">
        <f t="shared" si="21"/>
        <v>27750</v>
      </c>
      <c r="J184" s="74">
        <f t="shared" si="21"/>
        <v>20000</v>
      </c>
      <c r="K184" s="74">
        <f t="shared" si="21"/>
        <v>10000</v>
      </c>
      <c r="L184" s="74">
        <f t="shared" si="21"/>
        <v>12094468.9</v>
      </c>
      <c r="M184" s="128"/>
    </row>
    <row r="185" spans="1:12" ht="15">
      <c r="A185" s="92">
        <v>3</v>
      </c>
      <c r="B185" s="70" t="s">
        <v>40</v>
      </c>
      <c r="C185" s="75">
        <f aca="true" t="shared" si="22" ref="C185:C224">SUM(D185:L185)</f>
        <v>14185204.45</v>
      </c>
      <c r="D185" s="75">
        <f>SUM(D186+D193+D221)</f>
        <v>807592</v>
      </c>
      <c r="E185" s="75">
        <f>SUM(E186+E193+E221)</f>
        <v>600000</v>
      </c>
      <c r="F185" s="75">
        <f>SUM(F186+F193+F221)</f>
        <v>468000</v>
      </c>
      <c r="G185" s="75">
        <f>SUM(G186+G193)</f>
        <v>433318.55000000005</v>
      </c>
      <c r="H185" s="75">
        <f>SUM(H186+H193)</f>
        <v>64075</v>
      </c>
      <c r="I185" s="75">
        <f>SUM(I186+I193)</f>
        <v>27750</v>
      </c>
      <c r="J185" s="75">
        <f>SUM(J186+J193+J221)</f>
        <v>0</v>
      </c>
      <c r="K185" s="75">
        <f>SUM(K186+K193+K221)</f>
        <v>0</v>
      </c>
      <c r="L185" s="93">
        <f>SUM(L186+L193)</f>
        <v>11784468.9</v>
      </c>
    </row>
    <row r="186" spans="1:12" ht="12.75">
      <c r="A186" s="88">
        <v>31</v>
      </c>
      <c r="B186" s="67" t="s">
        <v>17</v>
      </c>
      <c r="C186" s="74">
        <f t="shared" si="22"/>
        <v>12356011.450000001</v>
      </c>
      <c r="D186" s="74">
        <f aca="true" t="shared" si="23" ref="D186:L186">SUM(D187+D189+D191)</f>
        <v>0</v>
      </c>
      <c r="E186" s="74">
        <f t="shared" si="23"/>
        <v>0</v>
      </c>
      <c r="F186" s="74">
        <f t="shared" si="23"/>
        <v>468000</v>
      </c>
      <c r="G186" s="74">
        <f t="shared" si="23"/>
        <v>409467.55000000005</v>
      </c>
      <c r="H186" s="74">
        <f t="shared" si="23"/>
        <v>64075</v>
      </c>
      <c r="I186" s="74">
        <f t="shared" si="23"/>
        <v>0</v>
      </c>
      <c r="J186" s="74">
        <f t="shared" si="23"/>
        <v>0</v>
      </c>
      <c r="K186" s="74">
        <f t="shared" si="23"/>
        <v>0</v>
      </c>
      <c r="L186" s="91">
        <f t="shared" si="23"/>
        <v>11414468.9</v>
      </c>
    </row>
    <row r="187" spans="1:12" ht="12.75">
      <c r="A187" s="94">
        <v>311</v>
      </c>
      <c r="B187" s="69" t="s">
        <v>18</v>
      </c>
      <c r="C187" s="76">
        <f t="shared" si="22"/>
        <v>10322598.57</v>
      </c>
      <c r="D187" s="76">
        <f aca="true" t="shared" si="24" ref="D187:K187">D188</f>
        <v>0</v>
      </c>
      <c r="E187" s="76">
        <f t="shared" si="24"/>
        <v>0</v>
      </c>
      <c r="F187" s="76">
        <f>F188</f>
        <v>402600</v>
      </c>
      <c r="G187" s="76">
        <f>G188</f>
        <v>300548.27</v>
      </c>
      <c r="H187" s="76">
        <f>H188</f>
        <v>54981.4</v>
      </c>
      <c r="I187" s="76">
        <f t="shared" si="24"/>
        <v>0</v>
      </c>
      <c r="J187" s="76">
        <f t="shared" si="24"/>
        <v>0</v>
      </c>
      <c r="K187" s="76">
        <f t="shared" si="24"/>
        <v>0</v>
      </c>
      <c r="L187" s="95">
        <f>L188</f>
        <v>9564468.9</v>
      </c>
    </row>
    <row r="188" spans="1:12" ht="12.75">
      <c r="A188" s="96">
        <v>3111</v>
      </c>
      <c r="B188" s="68" t="s">
        <v>18</v>
      </c>
      <c r="C188" s="73">
        <f t="shared" si="22"/>
        <v>10322598.57</v>
      </c>
      <c r="D188" s="73"/>
      <c r="E188" s="73"/>
      <c r="F188" s="73">
        <v>402600</v>
      </c>
      <c r="G188" s="73">
        <v>300548.27</v>
      </c>
      <c r="H188" s="73">
        <v>54981.4</v>
      </c>
      <c r="I188" s="73"/>
      <c r="J188" s="73"/>
      <c r="K188" s="73"/>
      <c r="L188" s="89">
        <v>9564468.9</v>
      </c>
    </row>
    <row r="189" spans="1:12" ht="12.75">
      <c r="A189" s="94">
        <v>312</v>
      </c>
      <c r="B189" s="69" t="s">
        <v>19</v>
      </c>
      <c r="C189" s="76">
        <f t="shared" si="22"/>
        <v>345000</v>
      </c>
      <c r="D189" s="76">
        <f aca="true" t="shared" si="25" ref="D189:K189">SUM(D190)</f>
        <v>0</v>
      </c>
      <c r="E189" s="76">
        <f t="shared" si="25"/>
        <v>0</v>
      </c>
      <c r="F189" s="76">
        <f t="shared" si="25"/>
        <v>0</v>
      </c>
      <c r="G189" s="76">
        <f>G190</f>
        <v>35000</v>
      </c>
      <c r="H189" s="76"/>
      <c r="I189" s="76">
        <f t="shared" si="25"/>
        <v>0</v>
      </c>
      <c r="J189" s="76">
        <f t="shared" si="25"/>
        <v>0</v>
      </c>
      <c r="K189" s="76">
        <f t="shared" si="25"/>
        <v>0</v>
      </c>
      <c r="L189" s="95">
        <f>L190</f>
        <v>310000</v>
      </c>
    </row>
    <row r="190" spans="1:12" ht="12.75">
      <c r="A190" s="97">
        <v>3121</v>
      </c>
      <c r="B190" s="66" t="s">
        <v>19</v>
      </c>
      <c r="C190" s="73">
        <f t="shared" si="22"/>
        <v>345000</v>
      </c>
      <c r="D190" s="73"/>
      <c r="E190" s="73"/>
      <c r="F190" s="73"/>
      <c r="G190" s="73">
        <v>35000</v>
      </c>
      <c r="H190" s="73"/>
      <c r="I190" s="73"/>
      <c r="J190" s="73"/>
      <c r="K190" s="73"/>
      <c r="L190" s="89">
        <v>310000</v>
      </c>
    </row>
    <row r="191" spans="1:12" ht="12.75">
      <c r="A191" s="94">
        <v>313</v>
      </c>
      <c r="B191" s="69" t="s">
        <v>20</v>
      </c>
      <c r="C191" s="76">
        <f t="shared" si="22"/>
        <v>1688412.88</v>
      </c>
      <c r="D191" s="76">
        <f aca="true" t="shared" si="26" ref="D191:K191">D192</f>
        <v>0</v>
      </c>
      <c r="E191" s="76">
        <f t="shared" si="26"/>
        <v>0</v>
      </c>
      <c r="F191" s="76">
        <f>F192</f>
        <v>65400</v>
      </c>
      <c r="G191" s="76">
        <f>G192</f>
        <v>73919.28</v>
      </c>
      <c r="H191" s="76">
        <f>H192</f>
        <v>9093.6</v>
      </c>
      <c r="I191" s="76">
        <f t="shared" si="26"/>
        <v>0</v>
      </c>
      <c r="J191" s="76">
        <f t="shared" si="26"/>
        <v>0</v>
      </c>
      <c r="K191" s="76">
        <f t="shared" si="26"/>
        <v>0</v>
      </c>
      <c r="L191" s="95">
        <f>L192</f>
        <v>1540000</v>
      </c>
    </row>
    <row r="192" spans="1:12" ht="12.75">
      <c r="A192" s="97">
        <v>3131</v>
      </c>
      <c r="B192" s="66" t="s">
        <v>83</v>
      </c>
      <c r="C192" s="73">
        <f t="shared" si="22"/>
        <v>1688412.88</v>
      </c>
      <c r="D192" s="73"/>
      <c r="E192" s="73"/>
      <c r="F192" s="73">
        <v>65400</v>
      </c>
      <c r="G192" s="73">
        <v>73919.28</v>
      </c>
      <c r="H192" s="73">
        <v>9093.6</v>
      </c>
      <c r="I192" s="73"/>
      <c r="J192" s="73"/>
      <c r="K192" s="73"/>
      <c r="L192" s="89">
        <v>1540000</v>
      </c>
    </row>
    <row r="193" spans="1:12" ht="12.75">
      <c r="A193" s="88">
        <v>32</v>
      </c>
      <c r="B193" s="67" t="s">
        <v>21</v>
      </c>
      <c r="C193" s="74">
        <f t="shared" si="22"/>
        <v>1815993</v>
      </c>
      <c r="D193" s="74">
        <f>SUM(D194+D197+D204+D214)</f>
        <v>794392</v>
      </c>
      <c r="E193" s="74">
        <f>SUM(E194+E197+E204+E214)</f>
        <v>600000</v>
      </c>
      <c r="F193" s="74">
        <f>SUM(F194+F197+F204+F214)</f>
        <v>0</v>
      </c>
      <c r="G193" s="74">
        <f>SUM(G194+G197+G204+G214)</f>
        <v>23851</v>
      </c>
      <c r="H193" s="74"/>
      <c r="I193" s="74">
        <f>SUM(I194+I197+I204+I214)</f>
        <v>27750</v>
      </c>
      <c r="J193" s="74">
        <f>SUM(J194+J197+J204+J214)</f>
        <v>0</v>
      </c>
      <c r="K193" s="74">
        <f>SUM(K194+K197+K204+K214)</f>
        <v>0</v>
      </c>
      <c r="L193" s="74">
        <f>SUM(L194+L197+L204+L214)</f>
        <v>370000</v>
      </c>
    </row>
    <row r="194" spans="1:12" ht="12.75">
      <c r="A194" s="94">
        <v>321</v>
      </c>
      <c r="B194" s="69" t="s">
        <v>22</v>
      </c>
      <c r="C194" s="76">
        <f t="shared" si="22"/>
        <v>109851</v>
      </c>
      <c r="D194" s="76">
        <f>SUM(D195:D196)</f>
        <v>36000</v>
      </c>
      <c r="E194" s="76">
        <f>SUM(E195:E196)</f>
        <v>0</v>
      </c>
      <c r="F194" s="76">
        <f>SUM(F195:F196)</f>
        <v>0</v>
      </c>
      <c r="G194" s="76">
        <f>SUM(G195:G196)</f>
        <v>23851</v>
      </c>
      <c r="H194" s="76"/>
      <c r="I194" s="76">
        <f>SUM(I195:I196)</f>
        <v>0</v>
      </c>
      <c r="J194" s="76">
        <f>SUM(J195:J196)</f>
        <v>0</v>
      </c>
      <c r="K194" s="76">
        <f>SUM(K195:K196)</f>
        <v>0</v>
      </c>
      <c r="L194" s="76">
        <f>SUM(L195:L196)</f>
        <v>50000</v>
      </c>
    </row>
    <row r="195" spans="1:12" ht="12.75">
      <c r="A195" s="97">
        <v>3211</v>
      </c>
      <c r="B195" s="66" t="s">
        <v>47</v>
      </c>
      <c r="C195" s="73">
        <f t="shared" si="22"/>
        <v>36000</v>
      </c>
      <c r="D195" s="73">
        <v>36000</v>
      </c>
      <c r="E195" s="73"/>
      <c r="F195" s="73"/>
      <c r="G195" s="73"/>
      <c r="H195" s="73"/>
      <c r="I195" s="73"/>
      <c r="J195" s="73"/>
      <c r="K195" s="73"/>
      <c r="L195" s="89"/>
    </row>
    <row r="196" spans="1:12" ht="14.25" customHeight="1">
      <c r="A196" s="97">
        <v>3212</v>
      </c>
      <c r="B196" s="66" t="s">
        <v>82</v>
      </c>
      <c r="C196" s="73">
        <f t="shared" si="22"/>
        <v>73851</v>
      </c>
      <c r="D196" s="73"/>
      <c r="E196" s="73"/>
      <c r="F196" s="73"/>
      <c r="G196" s="73">
        <v>23851</v>
      </c>
      <c r="H196" s="73"/>
      <c r="I196" s="73"/>
      <c r="J196" s="73"/>
      <c r="K196" s="73"/>
      <c r="L196" s="89">
        <v>50000</v>
      </c>
    </row>
    <row r="197" spans="1:12" ht="12.75">
      <c r="A197" s="94">
        <v>322</v>
      </c>
      <c r="B197" s="69" t="s">
        <v>23</v>
      </c>
      <c r="C197" s="76">
        <f t="shared" si="22"/>
        <v>982750</v>
      </c>
      <c r="D197" s="76">
        <f>SUM(D198:D203)</f>
        <v>355000</v>
      </c>
      <c r="E197" s="76">
        <f>SUM(E198:E203)</f>
        <v>600000</v>
      </c>
      <c r="F197" s="76">
        <f>SUM(F198:F203)</f>
        <v>0</v>
      </c>
      <c r="G197" s="76">
        <f>SUM(G198:G203)</f>
        <v>0</v>
      </c>
      <c r="H197" s="76"/>
      <c r="I197" s="76">
        <f>SUM(I198:I203)</f>
        <v>27750</v>
      </c>
      <c r="J197" s="76">
        <f>SUM(J198:J203)</f>
        <v>0</v>
      </c>
      <c r="K197" s="76">
        <f>SUM(K198:K203)</f>
        <v>0</v>
      </c>
      <c r="L197" s="76">
        <f>SUM(L198:L203)</f>
        <v>0</v>
      </c>
    </row>
    <row r="198" spans="1:12" ht="12.75">
      <c r="A198" s="97">
        <v>3221</v>
      </c>
      <c r="B198" s="68" t="s">
        <v>49</v>
      </c>
      <c r="C198" s="73">
        <f t="shared" si="22"/>
        <v>110000</v>
      </c>
      <c r="D198" s="73">
        <v>110000</v>
      </c>
      <c r="E198" s="73"/>
      <c r="F198" s="73"/>
      <c r="G198" s="73"/>
      <c r="H198" s="73"/>
      <c r="I198" s="73"/>
      <c r="J198" s="73"/>
      <c r="K198" s="73"/>
      <c r="L198" s="89"/>
    </row>
    <row r="199" spans="1:12" ht="12.75">
      <c r="A199" s="97">
        <v>3222</v>
      </c>
      <c r="B199" s="66" t="s">
        <v>50</v>
      </c>
      <c r="C199" s="73">
        <f t="shared" si="22"/>
        <v>637750</v>
      </c>
      <c r="D199" s="73">
        <v>10000</v>
      </c>
      <c r="E199" s="73">
        <v>600000</v>
      </c>
      <c r="F199" s="73"/>
      <c r="G199" s="73"/>
      <c r="H199" s="73"/>
      <c r="I199" s="73">
        <v>27750</v>
      </c>
      <c r="J199" s="73"/>
      <c r="K199" s="73"/>
      <c r="L199" s="89"/>
    </row>
    <row r="200" spans="1:12" ht="12.75">
      <c r="A200" s="97">
        <v>3223</v>
      </c>
      <c r="B200" s="66" t="s">
        <v>51</v>
      </c>
      <c r="C200" s="73">
        <f t="shared" si="22"/>
        <v>150000</v>
      </c>
      <c r="D200" s="73">
        <v>150000</v>
      </c>
      <c r="E200" s="73"/>
      <c r="F200" s="73"/>
      <c r="G200" s="73"/>
      <c r="H200" s="73"/>
      <c r="I200" s="73"/>
      <c r="J200" s="73"/>
      <c r="K200" s="73"/>
      <c r="L200" s="89"/>
    </row>
    <row r="201" spans="1:12" ht="13.5" customHeight="1">
      <c r="A201" s="97">
        <v>3224</v>
      </c>
      <c r="B201" s="66" t="s">
        <v>52</v>
      </c>
      <c r="C201" s="73">
        <f t="shared" si="22"/>
        <v>35000</v>
      </c>
      <c r="D201" s="73">
        <v>35000</v>
      </c>
      <c r="E201" s="73"/>
      <c r="F201" s="73"/>
      <c r="G201" s="73"/>
      <c r="H201" s="73"/>
      <c r="I201" s="73"/>
      <c r="J201" s="73"/>
      <c r="K201" s="73"/>
      <c r="L201" s="89"/>
    </row>
    <row r="202" spans="1:12" ht="12.75">
      <c r="A202" s="97">
        <v>3225</v>
      </c>
      <c r="B202" s="66" t="s">
        <v>53</v>
      </c>
      <c r="C202" s="73">
        <f t="shared" si="22"/>
        <v>45000</v>
      </c>
      <c r="D202" s="73">
        <v>45000</v>
      </c>
      <c r="E202" s="73"/>
      <c r="F202" s="73"/>
      <c r="G202" s="73"/>
      <c r="H202" s="73"/>
      <c r="I202" s="73"/>
      <c r="J202" s="73"/>
      <c r="K202" s="73"/>
      <c r="L202" s="89"/>
    </row>
    <row r="203" spans="1:12" ht="12.75">
      <c r="A203" s="97">
        <v>3227</v>
      </c>
      <c r="B203" s="66" t="s">
        <v>54</v>
      </c>
      <c r="C203" s="73">
        <f t="shared" si="22"/>
        <v>5000</v>
      </c>
      <c r="D203" s="73">
        <v>5000</v>
      </c>
      <c r="E203" s="73"/>
      <c r="F203" s="73"/>
      <c r="G203" s="73"/>
      <c r="H203" s="73"/>
      <c r="I203" s="73"/>
      <c r="J203" s="73"/>
      <c r="K203" s="73"/>
      <c r="L203" s="89"/>
    </row>
    <row r="204" spans="1:12" ht="12.75">
      <c r="A204" s="94">
        <v>323</v>
      </c>
      <c r="B204" s="69" t="s">
        <v>24</v>
      </c>
      <c r="C204" s="76">
        <f t="shared" si="22"/>
        <v>339308</v>
      </c>
      <c r="D204" s="76">
        <f>SUM(D205:D213)</f>
        <v>339308</v>
      </c>
      <c r="E204" s="76">
        <f>SUM(E205:E213)</f>
        <v>0</v>
      </c>
      <c r="F204" s="76">
        <f>SUM(F205:F213)</f>
        <v>0</v>
      </c>
      <c r="G204" s="76">
        <f>SUM(G205:G213)</f>
        <v>0</v>
      </c>
      <c r="H204" s="76"/>
      <c r="I204" s="76">
        <f>SUM(I205:I213)</f>
        <v>0</v>
      </c>
      <c r="J204" s="76">
        <f>SUM(J205:J213)</f>
        <v>0</v>
      </c>
      <c r="K204" s="76">
        <f>SUM(K205:K213)</f>
        <v>0</v>
      </c>
      <c r="L204" s="76">
        <f>SUM(L205:L213)</f>
        <v>0</v>
      </c>
    </row>
    <row r="205" spans="1:12" ht="12.75">
      <c r="A205" s="97">
        <v>3231</v>
      </c>
      <c r="B205" s="66" t="s">
        <v>55</v>
      </c>
      <c r="C205" s="73">
        <f t="shared" si="22"/>
        <v>44000</v>
      </c>
      <c r="D205" s="73">
        <v>44000</v>
      </c>
      <c r="E205" s="73"/>
      <c r="F205" s="73"/>
      <c r="G205" s="73"/>
      <c r="H205" s="73"/>
      <c r="I205" s="73"/>
      <c r="J205" s="73"/>
      <c r="K205" s="73"/>
      <c r="L205" s="89"/>
    </row>
    <row r="206" spans="1:12" ht="12.75">
      <c r="A206" s="97">
        <v>3232</v>
      </c>
      <c r="B206" s="66" t="s">
        <v>56</v>
      </c>
      <c r="C206" s="73">
        <f t="shared" si="22"/>
        <v>132754</v>
      </c>
      <c r="D206" s="73">
        <v>132754</v>
      </c>
      <c r="E206" s="73"/>
      <c r="F206" s="73"/>
      <c r="G206" s="73"/>
      <c r="H206" s="73"/>
      <c r="I206" s="73"/>
      <c r="J206" s="73"/>
      <c r="K206" s="73"/>
      <c r="L206" s="89"/>
    </row>
    <row r="207" spans="1:12" ht="12.75">
      <c r="A207" s="97">
        <v>3233</v>
      </c>
      <c r="B207" s="66" t="s">
        <v>63</v>
      </c>
      <c r="C207" s="73">
        <f t="shared" si="22"/>
        <v>4554</v>
      </c>
      <c r="D207" s="73">
        <v>4554</v>
      </c>
      <c r="E207" s="73"/>
      <c r="F207" s="73"/>
      <c r="G207" s="73"/>
      <c r="H207" s="73"/>
      <c r="I207" s="73"/>
      <c r="J207" s="73"/>
      <c r="K207" s="73"/>
      <c r="L207" s="89"/>
    </row>
    <row r="208" spans="1:12" ht="12.75">
      <c r="A208" s="97">
        <v>3234</v>
      </c>
      <c r="B208" s="66" t="s">
        <v>57</v>
      </c>
      <c r="C208" s="73">
        <f t="shared" si="22"/>
        <v>61000</v>
      </c>
      <c r="D208" s="73">
        <v>61000</v>
      </c>
      <c r="E208" s="73"/>
      <c r="F208" s="73"/>
      <c r="G208" s="73"/>
      <c r="H208" s="73"/>
      <c r="I208" s="73"/>
      <c r="J208" s="73"/>
      <c r="K208" s="73"/>
      <c r="L208" s="89"/>
    </row>
    <row r="209" spans="1:12" ht="12.75">
      <c r="A209" s="97">
        <v>3235</v>
      </c>
      <c r="B209" s="66" t="s">
        <v>58</v>
      </c>
      <c r="C209" s="73">
        <f t="shared" si="22"/>
        <v>25000</v>
      </c>
      <c r="D209" s="73">
        <v>25000</v>
      </c>
      <c r="E209" s="73"/>
      <c r="F209" s="73"/>
      <c r="G209" s="73"/>
      <c r="H209" s="73"/>
      <c r="I209" s="73"/>
      <c r="J209" s="73"/>
      <c r="K209" s="73"/>
      <c r="L209" s="89"/>
    </row>
    <row r="210" spans="1:12" ht="12.75">
      <c r="A210" s="97">
        <v>3236</v>
      </c>
      <c r="B210" s="66" t="s">
        <v>59</v>
      </c>
      <c r="C210" s="73">
        <f t="shared" si="22"/>
        <v>20000</v>
      </c>
      <c r="D210" s="73">
        <v>20000</v>
      </c>
      <c r="E210" s="73"/>
      <c r="F210" s="73"/>
      <c r="G210" s="73"/>
      <c r="H210" s="73"/>
      <c r="I210" s="73"/>
      <c r="J210" s="73"/>
      <c r="K210" s="73"/>
      <c r="L210" s="89"/>
    </row>
    <row r="211" spans="1:12" ht="12.75">
      <c r="A211" s="97">
        <v>3237</v>
      </c>
      <c r="B211" s="66" t="s">
        <v>60</v>
      </c>
      <c r="C211" s="73">
        <f t="shared" si="22"/>
        <v>10000</v>
      </c>
      <c r="D211" s="73">
        <v>10000</v>
      </c>
      <c r="E211" s="73"/>
      <c r="F211" s="73"/>
      <c r="G211" s="73"/>
      <c r="H211" s="73"/>
      <c r="I211" s="73"/>
      <c r="J211" s="73"/>
      <c r="K211" s="73"/>
      <c r="L211" s="89"/>
    </row>
    <row r="212" spans="1:12" ht="12.75">
      <c r="A212" s="97">
        <v>3238</v>
      </c>
      <c r="B212" s="66" t="s">
        <v>61</v>
      </c>
      <c r="C212" s="73">
        <f t="shared" si="22"/>
        <v>13000</v>
      </c>
      <c r="D212" s="73">
        <v>13000</v>
      </c>
      <c r="E212" s="73"/>
      <c r="F212" s="73"/>
      <c r="G212" s="73"/>
      <c r="H212" s="73"/>
      <c r="I212" s="73"/>
      <c r="J212" s="73"/>
      <c r="K212" s="73"/>
      <c r="L212" s="89"/>
    </row>
    <row r="213" spans="1:12" ht="12.75">
      <c r="A213" s="97">
        <v>3239</v>
      </c>
      <c r="B213" s="66" t="s">
        <v>62</v>
      </c>
      <c r="C213" s="73">
        <f t="shared" si="22"/>
        <v>29000</v>
      </c>
      <c r="D213" s="73">
        <v>29000</v>
      </c>
      <c r="E213" s="73"/>
      <c r="F213" s="73"/>
      <c r="G213" s="73"/>
      <c r="H213" s="73"/>
      <c r="I213" s="73"/>
      <c r="J213" s="73"/>
      <c r="K213" s="73"/>
      <c r="L213" s="89"/>
    </row>
    <row r="214" spans="1:12" ht="12.75">
      <c r="A214" s="94">
        <v>329</v>
      </c>
      <c r="B214" s="69" t="s">
        <v>64</v>
      </c>
      <c r="C214" s="76">
        <f t="shared" si="22"/>
        <v>384084</v>
      </c>
      <c r="D214" s="76">
        <f>SUM(D215:D220)</f>
        <v>64084</v>
      </c>
      <c r="E214" s="76">
        <f>SUM(E215:E220)</f>
        <v>0</v>
      </c>
      <c r="F214" s="76">
        <f>SUM(F215:F220)</f>
        <v>0</v>
      </c>
      <c r="G214" s="76">
        <f>SUM(G215:G220)</f>
        <v>0</v>
      </c>
      <c r="H214" s="76"/>
      <c r="I214" s="76">
        <f>SUM(I215:I220)</f>
        <v>0</v>
      </c>
      <c r="J214" s="76">
        <f>SUM(J215:J220)</f>
        <v>0</v>
      </c>
      <c r="K214" s="76">
        <f>SUM(K215:K220)</f>
        <v>0</v>
      </c>
      <c r="L214" s="76">
        <f>SUM(L215:L220)</f>
        <v>320000</v>
      </c>
    </row>
    <row r="215" spans="1:12" ht="12.75">
      <c r="A215" s="97">
        <v>3292</v>
      </c>
      <c r="B215" s="66" t="s">
        <v>65</v>
      </c>
      <c r="C215" s="73">
        <f t="shared" si="22"/>
        <v>6500</v>
      </c>
      <c r="D215" s="73">
        <v>6500</v>
      </c>
      <c r="E215" s="73"/>
      <c r="F215" s="73"/>
      <c r="G215" s="73"/>
      <c r="H215" s="73"/>
      <c r="I215" s="73"/>
      <c r="J215" s="73"/>
      <c r="K215" s="73"/>
      <c r="L215" s="89"/>
    </row>
    <row r="216" spans="1:12" ht="12.75">
      <c r="A216" s="97">
        <v>3293</v>
      </c>
      <c r="B216" s="66" t="s">
        <v>66</v>
      </c>
      <c r="C216" s="73">
        <f t="shared" si="22"/>
        <v>5000</v>
      </c>
      <c r="D216" s="73">
        <v>5000</v>
      </c>
      <c r="E216" s="73"/>
      <c r="F216" s="73"/>
      <c r="G216" s="73"/>
      <c r="H216" s="73"/>
      <c r="I216" s="73"/>
      <c r="J216" s="73"/>
      <c r="K216" s="73"/>
      <c r="L216" s="89"/>
    </row>
    <row r="217" spans="1:12" ht="12.75">
      <c r="A217" s="97">
        <v>3294</v>
      </c>
      <c r="B217" s="66" t="s">
        <v>67</v>
      </c>
      <c r="C217" s="73">
        <f t="shared" si="22"/>
        <v>1100</v>
      </c>
      <c r="D217" s="73">
        <v>1100</v>
      </c>
      <c r="E217" s="73"/>
      <c r="F217" s="73"/>
      <c r="G217" s="73"/>
      <c r="H217" s="73"/>
      <c r="I217" s="73"/>
      <c r="J217" s="73"/>
      <c r="K217" s="73"/>
      <c r="L217" s="89"/>
    </row>
    <row r="218" spans="1:12" ht="12.75">
      <c r="A218" s="97">
        <v>3295</v>
      </c>
      <c r="B218" s="66" t="s">
        <v>68</v>
      </c>
      <c r="C218" s="73">
        <f t="shared" si="22"/>
        <v>880</v>
      </c>
      <c r="D218" s="73">
        <v>880</v>
      </c>
      <c r="E218" s="73"/>
      <c r="F218" s="73"/>
      <c r="G218" s="73"/>
      <c r="H218" s="73"/>
      <c r="I218" s="73"/>
      <c r="J218" s="73"/>
      <c r="K218" s="73"/>
      <c r="L218" s="89"/>
    </row>
    <row r="219" spans="1:12" ht="12.75">
      <c r="A219" s="97">
        <v>3296</v>
      </c>
      <c r="B219" s="66" t="s">
        <v>69</v>
      </c>
      <c r="C219" s="73">
        <f t="shared" si="22"/>
        <v>363952</v>
      </c>
      <c r="D219" s="73">
        <v>43952</v>
      </c>
      <c r="E219" s="73"/>
      <c r="F219" s="73"/>
      <c r="G219" s="73"/>
      <c r="H219" s="73"/>
      <c r="I219" s="73"/>
      <c r="J219" s="73"/>
      <c r="K219" s="73"/>
      <c r="L219" s="89">
        <v>320000</v>
      </c>
    </row>
    <row r="220" spans="1:12" ht="12.75">
      <c r="A220" s="97">
        <v>3299</v>
      </c>
      <c r="B220" s="66" t="s">
        <v>64</v>
      </c>
      <c r="C220" s="73">
        <f t="shared" si="22"/>
        <v>6652</v>
      </c>
      <c r="D220" s="73">
        <v>6652</v>
      </c>
      <c r="E220" s="73"/>
      <c r="F220" s="73"/>
      <c r="G220" s="73"/>
      <c r="H220" s="73"/>
      <c r="I220" s="73"/>
      <c r="J220" s="73"/>
      <c r="K220" s="73"/>
      <c r="L220" s="89"/>
    </row>
    <row r="221" spans="1:12" ht="12.75">
      <c r="A221" s="88">
        <v>34</v>
      </c>
      <c r="B221" s="67" t="s">
        <v>25</v>
      </c>
      <c r="C221" s="74">
        <f t="shared" si="22"/>
        <v>13200</v>
      </c>
      <c r="D221" s="74">
        <f>D222</f>
        <v>13200</v>
      </c>
      <c r="E221" s="74">
        <f aca="true" t="shared" si="27" ref="E221:L221">E222</f>
        <v>0</v>
      </c>
      <c r="F221" s="74">
        <f t="shared" si="27"/>
        <v>0</v>
      </c>
      <c r="G221" s="74">
        <f t="shared" si="27"/>
        <v>0</v>
      </c>
      <c r="H221" s="74"/>
      <c r="I221" s="74">
        <f t="shared" si="27"/>
        <v>0</v>
      </c>
      <c r="J221" s="74">
        <f t="shared" si="27"/>
        <v>0</v>
      </c>
      <c r="K221" s="74">
        <f t="shared" si="27"/>
        <v>0</v>
      </c>
      <c r="L221" s="74">
        <f t="shared" si="27"/>
        <v>0</v>
      </c>
    </row>
    <row r="222" spans="1:12" ht="12.75">
      <c r="A222" s="94">
        <v>343</v>
      </c>
      <c r="B222" s="69" t="s">
        <v>26</v>
      </c>
      <c r="C222" s="76">
        <f t="shared" si="22"/>
        <v>13200</v>
      </c>
      <c r="D222" s="76">
        <f>SUM(D223:D224)</f>
        <v>13200</v>
      </c>
      <c r="E222" s="76">
        <f>SUM(E223:E224)</f>
        <v>0</v>
      </c>
      <c r="F222" s="76">
        <f>SUM(F223:F224)</f>
        <v>0</v>
      </c>
      <c r="G222" s="76">
        <f>SUM(G223:G224)</f>
        <v>0</v>
      </c>
      <c r="H222" s="76"/>
      <c r="I222" s="76">
        <f>SUM(I223:I224)</f>
        <v>0</v>
      </c>
      <c r="J222" s="76">
        <f>SUM(J223:J224)</f>
        <v>0</v>
      </c>
      <c r="K222" s="76">
        <f>SUM(K223:K224)</f>
        <v>0</v>
      </c>
      <c r="L222" s="76">
        <f>SUM(L223:L224)</f>
        <v>0</v>
      </c>
    </row>
    <row r="223" spans="1:12" ht="12.75">
      <c r="A223" s="97">
        <v>3433</v>
      </c>
      <c r="B223" s="66" t="s">
        <v>70</v>
      </c>
      <c r="C223" s="73">
        <f t="shared" si="22"/>
        <v>200</v>
      </c>
      <c r="D223" s="73">
        <v>200</v>
      </c>
      <c r="E223" s="73"/>
      <c r="F223" s="73"/>
      <c r="G223" s="73"/>
      <c r="H223" s="73"/>
      <c r="I223" s="73"/>
      <c r="J223" s="73"/>
      <c r="K223" s="73"/>
      <c r="L223" s="89"/>
    </row>
    <row r="224" spans="1:12" ht="13.5" thickBot="1">
      <c r="A224" s="98">
        <v>3434</v>
      </c>
      <c r="B224" s="99" t="s">
        <v>71</v>
      </c>
      <c r="C224" s="120">
        <f t="shared" si="22"/>
        <v>13000</v>
      </c>
      <c r="D224" s="120">
        <v>13000</v>
      </c>
      <c r="E224" s="120"/>
      <c r="F224" s="120"/>
      <c r="G224" s="120"/>
      <c r="H224" s="120"/>
      <c r="I224" s="120"/>
      <c r="J224" s="120"/>
      <c r="K224" s="120"/>
      <c r="L224" s="121"/>
    </row>
    <row r="225" spans="1:12" ht="102.75" thickBot="1">
      <c r="A225" s="78" t="s">
        <v>14</v>
      </c>
      <c r="B225" s="79" t="s">
        <v>15</v>
      </c>
      <c r="C225" s="80" t="s">
        <v>121</v>
      </c>
      <c r="D225" s="80" t="s">
        <v>86</v>
      </c>
      <c r="E225" s="80" t="s">
        <v>10</v>
      </c>
      <c r="F225" s="80" t="s">
        <v>88</v>
      </c>
      <c r="G225" s="80" t="s">
        <v>87</v>
      </c>
      <c r="H225" s="80"/>
      <c r="I225" s="80" t="s">
        <v>85</v>
      </c>
      <c r="J225" s="80" t="s">
        <v>16</v>
      </c>
      <c r="K225" s="80" t="s">
        <v>11</v>
      </c>
      <c r="L225" s="81" t="s">
        <v>89</v>
      </c>
    </row>
    <row r="226" spans="1:12" ht="15">
      <c r="A226" s="116">
        <v>4</v>
      </c>
      <c r="B226" s="117" t="s">
        <v>27</v>
      </c>
      <c r="C226" s="118">
        <f>SUM(D226:L226)</f>
        <v>1004709</v>
      </c>
      <c r="D226" s="118">
        <v>279709</v>
      </c>
      <c r="E226" s="118"/>
      <c r="F226" s="118">
        <f>SUM(F227+F235)</f>
        <v>385000</v>
      </c>
      <c r="G226" s="118"/>
      <c r="H226" s="118"/>
      <c r="I226" s="118"/>
      <c r="J226" s="118">
        <f>SUM(J227+J235)</f>
        <v>20000</v>
      </c>
      <c r="K226" s="118">
        <f>SUM(K227+K235)</f>
        <v>10000</v>
      </c>
      <c r="L226" s="119">
        <f>SUM(L227+L235)</f>
        <v>310000</v>
      </c>
    </row>
    <row r="227" spans="1:12" ht="25.5">
      <c r="A227" s="88">
        <v>42</v>
      </c>
      <c r="B227" s="67" t="s">
        <v>42</v>
      </c>
      <c r="C227" s="74">
        <f>SUM(D227:L227)</f>
        <v>725000</v>
      </c>
      <c r="D227" s="74">
        <f>SUM(D228+D229+D233)</f>
        <v>0</v>
      </c>
      <c r="E227" s="74"/>
      <c r="F227" s="74">
        <f>SUM(F228+F229+F233)</f>
        <v>385000</v>
      </c>
      <c r="G227" s="74"/>
      <c r="H227" s="74"/>
      <c r="I227" s="74"/>
      <c r="J227" s="74">
        <f>SUM(J228+J229+J233)</f>
        <v>20000</v>
      </c>
      <c r="K227" s="74">
        <f>SUM(K228+K229+K233)</f>
        <v>10000</v>
      </c>
      <c r="L227" s="91">
        <f>SUM(L228+L229+L233)</f>
        <v>310000</v>
      </c>
    </row>
    <row r="228" spans="1:12" ht="12.75">
      <c r="A228" s="94">
        <v>421</v>
      </c>
      <c r="B228" s="69" t="s">
        <v>39</v>
      </c>
      <c r="C228" s="76">
        <v>0</v>
      </c>
      <c r="D228" s="76"/>
      <c r="E228" s="76"/>
      <c r="F228" s="76">
        <v>0</v>
      </c>
      <c r="G228" s="76"/>
      <c r="H228" s="76"/>
      <c r="I228" s="76"/>
      <c r="J228" s="76">
        <v>0</v>
      </c>
      <c r="K228" s="76">
        <v>0</v>
      </c>
      <c r="L228" s="95">
        <v>0</v>
      </c>
    </row>
    <row r="229" spans="1:12" ht="12.75">
      <c r="A229" s="94">
        <v>422</v>
      </c>
      <c r="B229" s="69" t="s">
        <v>72</v>
      </c>
      <c r="C229" s="76">
        <f>SUM(D229:L229)</f>
        <v>50000</v>
      </c>
      <c r="D229" s="76">
        <f>SUM(D230:D232)</f>
        <v>0</v>
      </c>
      <c r="E229" s="76"/>
      <c r="F229" s="76">
        <f>SUM(F230:F232)</f>
        <v>20000</v>
      </c>
      <c r="G229" s="76"/>
      <c r="H229" s="76"/>
      <c r="I229" s="76"/>
      <c r="J229" s="76">
        <f>SUM(J230:J232)</f>
        <v>20000</v>
      </c>
      <c r="K229" s="76">
        <f>SUM(K230:K232)</f>
        <v>10000</v>
      </c>
      <c r="L229" s="95">
        <v>0</v>
      </c>
    </row>
    <row r="230" spans="1:12" ht="12.75">
      <c r="A230" s="97">
        <v>4221</v>
      </c>
      <c r="B230" s="66" t="s">
        <v>73</v>
      </c>
      <c r="C230" s="73">
        <f>SUM(D230:L230)</f>
        <v>50000</v>
      </c>
      <c r="D230" s="73"/>
      <c r="E230" s="73"/>
      <c r="F230" s="73">
        <v>20000</v>
      </c>
      <c r="G230" s="73"/>
      <c r="H230" s="73"/>
      <c r="I230" s="73"/>
      <c r="J230" s="73">
        <v>20000</v>
      </c>
      <c r="K230" s="73">
        <v>10000</v>
      </c>
      <c r="L230" s="89">
        <v>0</v>
      </c>
    </row>
    <row r="231" spans="1:12" ht="12.75">
      <c r="A231" s="97">
        <v>4223</v>
      </c>
      <c r="B231" s="66" t="s">
        <v>74</v>
      </c>
      <c r="C231" s="73">
        <f>SUM(D231:L231)</f>
        <v>0</v>
      </c>
      <c r="D231" s="73"/>
      <c r="E231" s="74"/>
      <c r="F231" s="74"/>
      <c r="G231" s="74"/>
      <c r="H231" s="74"/>
      <c r="I231" s="74"/>
      <c r="J231" s="74"/>
      <c r="K231" s="74"/>
      <c r="L231" s="91"/>
    </row>
    <row r="232" spans="1:12" ht="12.75">
      <c r="A232" s="97">
        <v>4225</v>
      </c>
      <c r="B232" s="66" t="s">
        <v>75</v>
      </c>
      <c r="C232" s="73">
        <f>SUM(D232:L232)</f>
        <v>0</v>
      </c>
      <c r="D232" s="73"/>
      <c r="E232" s="74"/>
      <c r="F232" s="74"/>
      <c r="G232" s="74"/>
      <c r="H232" s="74"/>
      <c r="I232" s="74"/>
      <c r="J232" s="74"/>
      <c r="K232" s="74"/>
      <c r="L232" s="91"/>
    </row>
    <row r="233" spans="1:12" ht="12.75">
      <c r="A233" s="94">
        <v>424</v>
      </c>
      <c r="B233" s="69" t="s">
        <v>76</v>
      </c>
      <c r="C233" s="76">
        <f>SUM(D233:L233)</f>
        <v>675000</v>
      </c>
      <c r="D233" s="76">
        <f>D234</f>
        <v>0</v>
      </c>
      <c r="E233" s="76"/>
      <c r="F233" s="76">
        <f>F234</f>
        <v>365000</v>
      </c>
      <c r="G233" s="76"/>
      <c r="H233" s="76"/>
      <c r="I233" s="76"/>
      <c r="J233" s="76"/>
      <c r="K233" s="76"/>
      <c r="L233" s="95">
        <f>L234</f>
        <v>310000</v>
      </c>
    </row>
    <row r="234" spans="1:12" ht="12.75">
      <c r="A234" s="97">
        <v>4241</v>
      </c>
      <c r="B234" s="66" t="s">
        <v>76</v>
      </c>
      <c r="C234" s="73">
        <f aca="true" t="shared" si="28" ref="C234:C239">SUM(D234:L234)</f>
        <v>675000</v>
      </c>
      <c r="D234" s="73"/>
      <c r="E234" s="73"/>
      <c r="F234" s="73">
        <v>365000</v>
      </c>
      <c r="G234" s="73"/>
      <c r="H234" s="73"/>
      <c r="I234" s="73"/>
      <c r="J234" s="73"/>
      <c r="K234" s="73"/>
      <c r="L234" s="89">
        <v>310000</v>
      </c>
    </row>
    <row r="235" spans="1:12" ht="25.5">
      <c r="A235" s="88">
        <v>45</v>
      </c>
      <c r="B235" s="67" t="s">
        <v>77</v>
      </c>
      <c r="C235" s="74">
        <f t="shared" si="28"/>
        <v>0</v>
      </c>
      <c r="D235" s="74">
        <f>D236</f>
        <v>0</v>
      </c>
      <c r="E235" s="74"/>
      <c r="F235" s="74"/>
      <c r="G235" s="74"/>
      <c r="H235" s="74"/>
      <c r="I235" s="74"/>
      <c r="J235" s="74"/>
      <c r="K235" s="74"/>
      <c r="L235" s="91"/>
    </row>
    <row r="236" spans="1:12" ht="12.75">
      <c r="A236" s="94">
        <v>451</v>
      </c>
      <c r="B236" s="69" t="s">
        <v>78</v>
      </c>
      <c r="C236" s="74">
        <f t="shared" si="28"/>
        <v>0</v>
      </c>
      <c r="D236" s="74">
        <f>D237</f>
        <v>0</v>
      </c>
      <c r="E236" s="74"/>
      <c r="F236" s="74"/>
      <c r="G236" s="74"/>
      <c r="H236" s="74"/>
      <c r="I236" s="74"/>
      <c r="J236" s="74"/>
      <c r="K236" s="74"/>
      <c r="L236" s="91"/>
    </row>
    <row r="237" spans="1:12" ht="13.5" thickBot="1">
      <c r="A237" s="98">
        <v>4511</v>
      </c>
      <c r="B237" s="99" t="s">
        <v>78</v>
      </c>
      <c r="C237" s="120">
        <f t="shared" si="28"/>
        <v>0</v>
      </c>
      <c r="D237" s="120"/>
      <c r="E237" s="100"/>
      <c r="F237" s="100"/>
      <c r="G237" s="100"/>
      <c r="H237" s="100"/>
      <c r="I237" s="100"/>
      <c r="J237" s="100"/>
      <c r="K237" s="100"/>
      <c r="L237" s="101"/>
    </row>
    <row r="238" spans="1:12" ht="12.75">
      <c r="A238" s="94">
        <v>451</v>
      </c>
      <c r="B238" s="69" t="s">
        <v>78</v>
      </c>
      <c r="C238" s="74">
        <f t="shared" si="28"/>
        <v>0</v>
      </c>
      <c r="D238" s="74">
        <f>D239</f>
        <v>0</v>
      </c>
      <c r="E238" s="74"/>
      <c r="F238" s="74"/>
      <c r="G238" s="74"/>
      <c r="H238" s="74"/>
      <c r="I238" s="74"/>
      <c r="J238" s="74"/>
      <c r="K238" s="74"/>
      <c r="L238" s="91"/>
    </row>
    <row r="239" spans="1:12" ht="13.5" thickBot="1">
      <c r="A239" s="98">
        <v>4511</v>
      </c>
      <c r="B239" s="99" t="s">
        <v>78</v>
      </c>
      <c r="C239" s="120">
        <f t="shared" si="28"/>
        <v>0</v>
      </c>
      <c r="D239" s="120"/>
      <c r="E239" s="100"/>
      <c r="F239" s="100"/>
      <c r="G239" s="100"/>
      <c r="H239" s="100"/>
      <c r="I239" s="100"/>
      <c r="J239" s="100"/>
      <c r="K239" s="100"/>
      <c r="L239" s="101"/>
    </row>
    <row r="240" spans="1:12" ht="12.75">
      <c r="A240" s="46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46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46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46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46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46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46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46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46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46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46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46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46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46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46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46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46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46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46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46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46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46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46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46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46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46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46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46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46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46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46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46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46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46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46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46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46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46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46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46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46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46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46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46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46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46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46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46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46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46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46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</sheetData>
  <sheetProtection/>
  <mergeCells count="1">
    <mergeCell ref="A1:L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9.8515625" style="0" bestFit="1" customWidth="1"/>
  </cols>
  <sheetData>
    <row r="1" ht="12.75">
      <c r="A1" t="s">
        <v>115</v>
      </c>
    </row>
    <row r="2" ht="12.75">
      <c r="A2" t="s">
        <v>122</v>
      </c>
    </row>
    <row r="3" spans="1:2" ht="12.75">
      <c r="A3" s="77" t="s">
        <v>120</v>
      </c>
      <c r="B3" s="77"/>
    </row>
    <row r="4" spans="1:2" ht="12.75">
      <c r="A4" s="77" t="s">
        <v>94</v>
      </c>
      <c r="B4" s="77"/>
    </row>
    <row r="5" spans="1:2" ht="12.75">
      <c r="A5" s="77" t="s">
        <v>123</v>
      </c>
      <c r="B5" s="77"/>
    </row>
    <row r="6" spans="1:2" ht="12.75">
      <c r="A6" s="77" t="s">
        <v>90</v>
      </c>
      <c r="B6" s="77"/>
    </row>
    <row r="7" spans="1:2" ht="12.75">
      <c r="A7" s="77" t="s">
        <v>91</v>
      </c>
      <c r="B7" s="77"/>
    </row>
    <row r="8" spans="1:2" ht="12.75">
      <c r="A8" s="77" t="s">
        <v>92</v>
      </c>
      <c r="B8" s="77"/>
    </row>
    <row r="9" spans="1:2" ht="12.75">
      <c r="A9" s="77" t="s">
        <v>129</v>
      </c>
      <c r="B9" s="77"/>
    </row>
    <row r="10" spans="1:2" ht="12.75">
      <c r="A10" s="77" t="s">
        <v>130</v>
      </c>
      <c r="B10" s="77"/>
    </row>
    <row r="11" spans="1:2" ht="12.75">
      <c r="A11" s="77" t="s">
        <v>95</v>
      </c>
      <c r="B11" s="77" t="s">
        <v>96</v>
      </c>
    </row>
    <row r="12" spans="1:2" ht="12.75">
      <c r="A12" s="77" t="s">
        <v>93</v>
      </c>
      <c r="B12" s="77"/>
    </row>
    <row r="13" spans="1:2" ht="12.75">
      <c r="A13" s="77" t="s">
        <v>128</v>
      </c>
      <c r="B13" s="77"/>
    </row>
    <row r="14" spans="1:2" ht="12.75">
      <c r="A14" s="77">
        <v>279709</v>
      </c>
      <c r="B14" s="77" t="s">
        <v>131</v>
      </c>
    </row>
    <row r="15" spans="1:2" ht="12.75">
      <c r="A15" s="77"/>
      <c r="B15" s="77"/>
    </row>
    <row r="16" spans="1:2" ht="12.75">
      <c r="A16" s="77">
        <v>807592</v>
      </c>
      <c r="B16" s="77" t="s">
        <v>132</v>
      </c>
    </row>
    <row r="17" spans="1:2" ht="12.75">
      <c r="A17" s="77"/>
      <c r="B17" s="77"/>
    </row>
    <row r="18" spans="1:2" ht="12.75">
      <c r="A18" s="77"/>
      <c r="B18" s="77"/>
    </row>
    <row r="19" spans="1:2" ht="12.75">
      <c r="A19" s="77"/>
      <c r="B19" s="77"/>
    </row>
    <row r="20" spans="1:2" ht="12.75">
      <c r="A20" s="77"/>
      <c r="B20" s="77"/>
    </row>
    <row r="21" spans="1:2" ht="12.75">
      <c r="A21" s="77"/>
      <c r="B21" s="77"/>
    </row>
    <row r="22" spans="1:2" ht="12.75">
      <c r="A22" s="77"/>
      <c r="B22" s="77"/>
    </row>
    <row r="23" spans="1:2" ht="12.75">
      <c r="A23" s="77"/>
      <c r="B23" s="77"/>
    </row>
    <row r="24" spans="1:2" ht="12.75">
      <c r="A24" s="77"/>
      <c r="B24" s="77"/>
    </row>
    <row r="25" spans="1:2" ht="12.75">
      <c r="A25" s="77"/>
      <c r="B25" s="77"/>
    </row>
    <row r="26" spans="1:2" ht="12.75">
      <c r="A26" s="77"/>
      <c r="B26" s="77"/>
    </row>
    <row r="27" spans="1:2" ht="12.75">
      <c r="A27" s="77"/>
      <c r="B27" s="77"/>
    </row>
    <row r="28" spans="1:2" ht="12.75">
      <c r="A28" s="77"/>
      <c r="B28" s="77"/>
    </row>
    <row r="29" spans="1:2" ht="12.75">
      <c r="A29" s="77"/>
      <c r="B29" s="77"/>
    </row>
    <row r="30" spans="1:2" ht="12.75">
      <c r="A30" s="77"/>
      <c r="B30" s="77"/>
    </row>
    <row r="31" spans="1:2" ht="12.75">
      <c r="A31" s="77"/>
      <c r="B31" s="77"/>
    </row>
    <row r="32" spans="1:2" ht="12.75">
      <c r="A32" s="77"/>
      <c r="B32" s="77"/>
    </row>
    <row r="33" spans="1:2" ht="12.75">
      <c r="A33" s="77"/>
      <c r="B33" s="77"/>
    </row>
    <row r="34" spans="1:2" ht="12.75">
      <c r="A34" s="77"/>
      <c r="B34" s="77"/>
    </row>
    <row r="35" spans="1:2" ht="12.75">
      <c r="A35" s="77"/>
      <c r="B35" s="77"/>
    </row>
    <row r="36" spans="1:2" ht="12.75">
      <c r="A36" s="77"/>
      <c r="B36" s="77"/>
    </row>
    <row r="37" spans="1:2" ht="12.75">
      <c r="A37" s="77"/>
      <c r="B37" s="77"/>
    </row>
    <row r="38" spans="1:2" ht="12.75">
      <c r="A38" s="77"/>
      <c r="B38" s="77"/>
    </row>
    <row r="39" spans="1:2" ht="12.75">
      <c r="A39" s="77"/>
      <c r="B39" s="77"/>
    </row>
    <row r="40" spans="1:2" ht="12.75">
      <c r="A40" s="77"/>
      <c r="B40" s="77"/>
    </row>
    <row r="41" spans="1:2" ht="12.75">
      <c r="A41" s="77"/>
      <c r="B41" s="77"/>
    </row>
    <row r="42" spans="1:2" ht="12.75">
      <c r="A42" s="77"/>
      <c r="B42" s="77"/>
    </row>
    <row r="43" spans="1:2" ht="12.75">
      <c r="A43" s="77"/>
      <c r="B43" s="77"/>
    </row>
    <row r="44" spans="1:2" ht="12.75">
      <c r="A44" s="77"/>
      <c r="B44" s="77"/>
    </row>
    <row r="45" spans="1:2" ht="12.75">
      <c r="A45" s="77"/>
      <c r="B45" s="77"/>
    </row>
    <row r="46" spans="1:2" ht="12.75">
      <c r="A46" s="77"/>
      <c r="B46" s="77"/>
    </row>
    <row r="47" spans="1:2" ht="12.75">
      <c r="A47" s="77"/>
      <c r="B47" s="77"/>
    </row>
    <row r="48" spans="1:2" ht="12.75">
      <c r="A48" s="77"/>
      <c r="B48" s="77"/>
    </row>
    <row r="49" spans="1:2" ht="12.75">
      <c r="A49" s="77"/>
      <c r="B49" s="77"/>
    </row>
    <row r="50" spans="1:2" ht="12.75">
      <c r="A50" s="77"/>
      <c r="B50" s="77"/>
    </row>
    <row r="51" spans="1:2" ht="12.75">
      <c r="A51" s="77"/>
      <c r="B51" s="77"/>
    </row>
    <row r="52" spans="1:2" ht="12.75">
      <c r="A52" s="77"/>
      <c r="B52" s="77"/>
    </row>
    <row r="53" spans="1:2" ht="12.75">
      <c r="A53" s="77"/>
      <c r="B53" s="77"/>
    </row>
    <row r="54" spans="1:2" ht="12.75">
      <c r="A54" s="77"/>
      <c r="B54" s="77"/>
    </row>
    <row r="55" spans="1:2" ht="12.75">
      <c r="A55" s="77"/>
      <c r="B55" s="77"/>
    </row>
    <row r="56" spans="1:2" ht="12.75">
      <c r="A56" s="77"/>
      <c r="B56" s="77"/>
    </row>
    <row r="57" spans="1:2" ht="12.75">
      <c r="A57" s="77"/>
      <c r="B57" s="77"/>
    </row>
    <row r="58" spans="1:2" ht="12.75">
      <c r="A58" s="77"/>
      <c r="B58" s="77"/>
    </row>
    <row r="59" spans="1:2" ht="12.75">
      <c r="A59" s="77"/>
      <c r="B59" s="77"/>
    </row>
    <row r="60" spans="1:2" ht="12.75">
      <c r="A60" s="77"/>
      <c r="B60" s="77"/>
    </row>
    <row r="61" spans="1:2" ht="12.75">
      <c r="A61" s="77"/>
      <c r="B61" s="77"/>
    </row>
    <row r="62" spans="1:2" ht="12.75">
      <c r="A62" s="77"/>
      <c r="B62" s="77"/>
    </row>
    <row r="63" spans="1:2" ht="12.75">
      <c r="A63" s="77"/>
      <c r="B63" s="77"/>
    </row>
    <row r="64" spans="1:2" ht="12.75">
      <c r="A64" s="77"/>
      <c r="B64" s="77"/>
    </row>
    <row r="65" spans="1:2" ht="12.75">
      <c r="A65" s="77"/>
      <c r="B65" s="77"/>
    </row>
    <row r="66" spans="1:2" ht="12.75">
      <c r="A66" s="77"/>
      <c r="B66" s="77"/>
    </row>
    <row r="67" spans="1:2" ht="12.75">
      <c r="A67" s="77"/>
      <c r="B67" s="77"/>
    </row>
    <row r="68" spans="1:2" ht="12.75">
      <c r="A68" s="77"/>
      <c r="B68" s="77"/>
    </row>
    <row r="69" spans="1:2" ht="12.75">
      <c r="A69" s="77"/>
      <c r="B69" s="77"/>
    </row>
    <row r="70" spans="1:2" ht="12.75">
      <c r="A70" s="77"/>
      <c r="B70" s="77"/>
    </row>
    <row r="71" spans="1:2" ht="12.75">
      <c r="A71" s="77"/>
      <c r="B71" s="77"/>
    </row>
    <row r="72" spans="1:2" ht="12.75">
      <c r="A72" s="77"/>
      <c r="B72" s="77"/>
    </row>
    <row r="73" spans="1:2" ht="12.75">
      <c r="A73" s="77"/>
      <c r="B73" s="77"/>
    </row>
    <row r="74" spans="1:2" ht="12.75">
      <c r="A74" s="77"/>
      <c r="B74" s="77"/>
    </row>
    <row r="75" spans="1:2" ht="12.75">
      <c r="A75" s="77"/>
      <c r="B75" s="77"/>
    </row>
    <row r="76" spans="1:2" ht="12.75">
      <c r="A76" s="77"/>
      <c r="B76" s="77"/>
    </row>
    <row r="77" spans="1:2" ht="12.75">
      <c r="A77" s="77"/>
      <c r="B77" s="77"/>
    </row>
    <row r="78" spans="1:2" ht="12.75">
      <c r="A78" s="77"/>
      <c r="B78" s="77"/>
    </row>
    <row r="79" spans="1:2" ht="12.75">
      <c r="A79" s="77"/>
      <c r="B79" s="77"/>
    </row>
    <row r="80" spans="1:2" ht="12.75">
      <c r="A80" s="77"/>
      <c r="B80" s="77"/>
    </row>
    <row r="81" spans="1:2" ht="12.75">
      <c r="A81" s="77"/>
      <c r="B81" s="77"/>
    </row>
    <row r="82" spans="1:2" ht="12.75">
      <c r="A82" s="77"/>
      <c r="B82" s="77"/>
    </row>
    <row r="83" spans="1:2" ht="12.75">
      <c r="A83" s="77"/>
      <c r="B83" s="77"/>
    </row>
    <row r="84" spans="1:2" ht="12.75">
      <c r="A84" s="77"/>
      <c r="B84" s="77"/>
    </row>
    <row r="85" spans="1:2" ht="12.75">
      <c r="A85" s="77"/>
      <c r="B85" s="77"/>
    </row>
    <row r="86" spans="1:2" ht="12.75">
      <c r="A86" s="77"/>
      <c r="B86" s="77"/>
    </row>
    <row r="87" spans="1:2" ht="12.75">
      <c r="A87" s="77"/>
      <c r="B87" s="77"/>
    </row>
    <row r="88" spans="1:2" ht="12.75">
      <c r="A88" s="77"/>
      <c r="B88" s="77"/>
    </row>
    <row r="89" spans="1:2" ht="12.75">
      <c r="A89" s="77"/>
      <c r="B89" s="77"/>
    </row>
    <row r="90" spans="1:2" ht="12.75">
      <c r="A90" s="77"/>
      <c r="B90" s="77"/>
    </row>
    <row r="91" spans="1:2" ht="12.75">
      <c r="A91" s="77"/>
      <c r="B91" s="77"/>
    </row>
    <row r="92" spans="1:2" ht="12.75">
      <c r="A92" s="77"/>
      <c r="B92" s="77"/>
    </row>
    <row r="93" spans="1:2" ht="12.75">
      <c r="A93" s="77"/>
      <c r="B93" s="77"/>
    </row>
    <row r="94" spans="1:2" ht="12.75">
      <c r="A94" s="77"/>
      <c r="B94" s="77"/>
    </row>
    <row r="95" spans="1:2" ht="12.75">
      <c r="A95" s="77"/>
      <c r="B95" s="77"/>
    </row>
    <row r="96" spans="1:2" ht="12.75">
      <c r="A96" s="77"/>
      <c r="B96" s="77"/>
    </row>
    <row r="97" spans="1:2" ht="12.75">
      <c r="A97" s="77"/>
      <c r="B97" s="77"/>
    </row>
    <row r="98" spans="1:2" ht="12.75">
      <c r="A98" s="77"/>
      <c r="B98" s="77"/>
    </row>
    <row r="99" spans="1:2" ht="12.75">
      <c r="A99" s="77"/>
      <c r="B99" s="77"/>
    </row>
    <row r="100" spans="1:2" ht="12.75">
      <c r="A100" s="77"/>
      <c r="B100" s="77"/>
    </row>
    <row r="101" spans="1:2" ht="12.75">
      <c r="A101" s="77"/>
      <c r="B101" s="77"/>
    </row>
    <row r="102" spans="1:2" ht="12.75">
      <c r="A102" s="77"/>
      <c r="B102" s="77"/>
    </row>
    <row r="103" spans="1:2" ht="12.75">
      <c r="A103" s="77"/>
      <c r="B103" s="77"/>
    </row>
    <row r="104" spans="1:2" ht="12.75">
      <c r="A104" s="77"/>
      <c r="B104" s="77"/>
    </row>
    <row r="105" spans="1:2" ht="12.75">
      <c r="A105" s="77"/>
      <c r="B105" s="77"/>
    </row>
    <row r="106" spans="1:2" ht="12.75">
      <c r="A106" s="77"/>
      <c r="B106" s="77"/>
    </row>
    <row r="107" spans="1:2" ht="12.75">
      <c r="A107" s="77"/>
      <c r="B107" s="77"/>
    </row>
    <row r="108" spans="1:2" ht="12.75">
      <c r="A108" s="77"/>
      <c r="B108" s="77"/>
    </row>
    <row r="109" spans="1:2" ht="12.75">
      <c r="A109" s="77"/>
      <c r="B109" s="77"/>
    </row>
    <row r="110" spans="1:2" ht="12.75">
      <c r="A110" s="77"/>
      <c r="B110" s="77"/>
    </row>
    <row r="111" spans="1:2" ht="12.75">
      <c r="A111" s="77"/>
      <c r="B111" s="77"/>
    </row>
    <row r="112" spans="1:2" ht="12.75">
      <c r="A112" s="77"/>
      <c r="B112" s="77"/>
    </row>
    <row r="113" spans="1:2" ht="12.75">
      <c r="A113" s="77"/>
      <c r="B113" s="77"/>
    </row>
    <row r="114" spans="1:2" ht="12.75">
      <c r="A114" s="77"/>
      <c r="B114" s="77"/>
    </row>
    <row r="115" spans="1:2" ht="12.75">
      <c r="A115" s="77"/>
      <c r="B115" s="77"/>
    </row>
    <row r="116" spans="1:2" ht="12.75">
      <c r="A116" s="77"/>
      <c r="B116" s="77"/>
    </row>
    <row r="117" spans="1:2" ht="12.75">
      <c r="A117" s="77"/>
      <c r="B117" s="77"/>
    </row>
    <row r="118" spans="1:2" ht="12.75">
      <c r="A118" s="77"/>
      <c r="B118" s="77"/>
    </row>
    <row r="119" spans="1:2" ht="12.75">
      <c r="A119" s="77"/>
      <c r="B119" s="77"/>
    </row>
    <row r="120" spans="1:2" ht="12.75">
      <c r="A120" s="77"/>
      <c r="B120" s="77"/>
    </row>
    <row r="121" spans="1:2" ht="12.75">
      <c r="A121" s="77"/>
      <c r="B121" s="77"/>
    </row>
    <row r="122" spans="1:2" ht="12.75">
      <c r="A122" s="77"/>
      <c r="B122" s="77"/>
    </row>
    <row r="123" spans="1:2" ht="12.75">
      <c r="A123" s="77"/>
      <c r="B123" s="77"/>
    </row>
    <row r="124" spans="1:2" ht="12.75">
      <c r="A124" s="77"/>
      <c r="B124" s="77"/>
    </row>
    <row r="125" spans="1:2" ht="12.75">
      <c r="A125" s="77"/>
      <c r="B125" s="77"/>
    </row>
    <row r="126" spans="1:2" ht="12.75">
      <c r="A126" s="77"/>
      <c r="B126" s="77"/>
    </row>
    <row r="127" spans="1:2" ht="12.75">
      <c r="A127" s="77"/>
      <c r="B127" s="77"/>
    </row>
    <row r="128" spans="1:2" ht="12.75">
      <c r="A128" s="77"/>
      <c r="B128" s="77"/>
    </row>
    <row r="129" spans="1:2" ht="12.75">
      <c r="A129" s="77"/>
      <c r="B129" s="77"/>
    </row>
    <row r="130" spans="1:2" ht="12.75">
      <c r="A130" s="77"/>
      <c r="B130" s="77"/>
    </row>
    <row r="131" spans="1:2" ht="12.75">
      <c r="A131" s="77"/>
      <c r="B131" s="77"/>
    </row>
    <row r="132" spans="1:2" ht="12.75">
      <c r="A132" s="77"/>
      <c r="B132" s="77"/>
    </row>
    <row r="133" spans="1:2" ht="12.75">
      <c r="A133" s="77"/>
      <c r="B133" s="77"/>
    </row>
    <row r="134" spans="1:2" ht="12.75">
      <c r="A134" s="77"/>
      <c r="B134" s="77"/>
    </row>
    <row r="135" spans="1:2" ht="12.75">
      <c r="A135" s="77"/>
      <c r="B135" s="77"/>
    </row>
  </sheetData>
  <sheetProtection/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17" sqref="G17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spans="1:2" ht="12.75">
      <c r="A3" s="77" t="s">
        <v>99</v>
      </c>
      <c r="B3" s="77"/>
    </row>
    <row r="4" spans="1:2" ht="12.75">
      <c r="A4" s="77" t="s">
        <v>100</v>
      </c>
      <c r="B4" s="77"/>
    </row>
    <row r="5" spans="1:2" ht="12.75">
      <c r="A5" s="77" t="s">
        <v>101</v>
      </c>
      <c r="B5" s="77"/>
    </row>
    <row r="6" spans="1:2" ht="12.75">
      <c r="A6" s="77"/>
      <c r="B6" s="77"/>
    </row>
    <row r="7" spans="1:2" ht="12.75">
      <c r="A7" s="77"/>
      <c r="B7" s="77"/>
    </row>
    <row r="8" spans="1:2" ht="12.75">
      <c r="A8" s="77"/>
      <c r="B8" s="77"/>
    </row>
    <row r="9" spans="1:2" ht="12.75">
      <c r="A9" s="77"/>
      <c r="B9" s="77"/>
    </row>
    <row r="10" spans="1:7" ht="12.75">
      <c r="A10" s="77"/>
      <c r="B10" s="77"/>
      <c r="G10" t="s">
        <v>102</v>
      </c>
    </row>
    <row r="11" spans="1:7" ht="12.75">
      <c r="A11" s="77"/>
      <c r="B11" s="77"/>
      <c r="G11" t="s">
        <v>103</v>
      </c>
    </row>
    <row r="12" spans="1:7" ht="12.75">
      <c r="A12" s="77"/>
      <c r="B12" s="77"/>
      <c r="G12" t="s">
        <v>104</v>
      </c>
    </row>
    <row r="13" spans="1:7" ht="12.75">
      <c r="A13" s="77"/>
      <c r="B13" s="77"/>
      <c r="G13" t="s">
        <v>105</v>
      </c>
    </row>
    <row r="14" spans="1:2" ht="12.75">
      <c r="A14" s="77"/>
      <c r="B14" s="77"/>
    </row>
    <row r="15" spans="1:2" ht="12.75">
      <c r="A15" s="77"/>
      <c r="B15" s="77"/>
    </row>
    <row r="16" spans="1:7" ht="12.75">
      <c r="A16" s="77"/>
      <c r="B16" s="77"/>
      <c r="G16" t="s">
        <v>133</v>
      </c>
    </row>
    <row r="17" spans="1:2" ht="12.75">
      <c r="A17" s="77"/>
      <c r="B17" s="77"/>
    </row>
    <row r="18" spans="1:2" ht="12.75">
      <c r="A18" s="77"/>
      <c r="B18" s="77"/>
    </row>
    <row r="19" spans="1:2" ht="12.75">
      <c r="A19" s="77"/>
      <c r="B19" s="77"/>
    </row>
    <row r="20" spans="1:2" ht="12.75">
      <c r="A20" s="77"/>
      <c r="B20" s="77"/>
    </row>
    <row r="21" spans="1:2" ht="12.75">
      <c r="A21" s="132" t="s">
        <v>116</v>
      </c>
      <c r="B21" s="77"/>
    </row>
    <row r="22" spans="1:2" ht="12.75">
      <c r="A22" s="132"/>
      <c r="B22" s="77"/>
    </row>
    <row r="23" spans="1:2" ht="12.75">
      <c r="A23" s="132"/>
      <c r="B23" s="77"/>
    </row>
    <row r="24" spans="1:2" ht="12.75">
      <c r="A24" s="77"/>
      <c r="B24" s="77"/>
    </row>
    <row r="25" spans="1:2" ht="12.75">
      <c r="A25" s="77"/>
      <c r="B25" s="77" t="s">
        <v>117</v>
      </c>
    </row>
    <row r="26" spans="1:2" ht="12.75">
      <c r="A26" s="77" t="s">
        <v>118</v>
      </c>
      <c r="B26" s="77"/>
    </row>
    <row r="27" spans="1:2" ht="12.75">
      <c r="A27" s="77"/>
      <c r="B27" s="77"/>
    </row>
    <row r="28" spans="1:2" ht="12.75">
      <c r="A28" s="77"/>
      <c r="B28" s="77" t="s">
        <v>106</v>
      </c>
    </row>
    <row r="29" spans="1:2" ht="12.75">
      <c r="A29" s="77"/>
      <c r="B29" s="77"/>
    </row>
    <row r="30" spans="1:2" ht="12.75">
      <c r="A30" s="77"/>
      <c r="B30" s="77"/>
    </row>
    <row r="31" spans="1:2" ht="12.75">
      <c r="A31" s="77"/>
      <c r="B31" s="77"/>
    </row>
    <row r="32" spans="1:2" ht="12.75">
      <c r="A32" s="77"/>
      <c r="B32" s="77"/>
    </row>
    <row r="33" spans="1:2" ht="12.75">
      <c r="A33" s="77"/>
      <c r="B33" s="77"/>
    </row>
    <row r="34" spans="1:7" ht="12.75">
      <c r="A34" s="77"/>
      <c r="B34" s="77"/>
      <c r="G34" t="s">
        <v>107</v>
      </c>
    </row>
    <row r="35" spans="1:2" ht="12.75">
      <c r="A35" s="77"/>
      <c r="B35" s="77"/>
    </row>
    <row r="36" ht="12.75">
      <c r="G36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</cp:lastModifiedBy>
  <cp:lastPrinted>2021-09-15T11:33:06Z</cp:lastPrinted>
  <dcterms:created xsi:type="dcterms:W3CDTF">2013-09-11T11:00:21Z</dcterms:created>
  <dcterms:modified xsi:type="dcterms:W3CDTF">2022-01-11T12:47:55Z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