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Racun\Documents\2022. GODINA\FINANCIJSKI PLANOVI\"/>
    </mc:Choice>
  </mc:AlternateContent>
  <xr:revisionPtr revIDLastSave="0" documentId="13_ncr:1_{BF2BBAE4-EBFC-4E73-A9E5-8E0EFEF5E1D1}" xr6:coauthVersionLast="37" xr6:coauthVersionMax="37" xr10:uidLastSave="{00000000-0000-0000-0000-000000000000}"/>
  <bookViews>
    <workbookView xWindow="0" yWindow="0" windowWidth="28800" windowHeight="12225" firstSheet="3" activeTab="7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9" r:id="rId5"/>
    <sheet name="POSEBNI DIO Razina 2" sheetId="8" r:id="rId6"/>
    <sheet name="POSEBNI DIO Razina 4" sheetId="2" r:id="rId7"/>
    <sheet name="Obrazloženje" sheetId="11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1" l="1"/>
  <c r="A17" i="11" l="1"/>
  <c r="A10" i="11"/>
  <c r="E63" i="3" l="1"/>
  <c r="F91" i="3" l="1"/>
  <c r="E82" i="3"/>
  <c r="F31" i="3"/>
  <c r="F10" i="3" s="1"/>
  <c r="G13" i="1"/>
  <c r="F62" i="3" l="1"/>
  <c r="F86" i="3"/>
  <c r="E89" i="3" l="1"/>
  <c r="E86" i="3"/>
  <c r="E80" i="3"/>
  <c r="F63" i="3" l="1"/>
  <c r="H11" i="3"/>
  <c r="I11" i="3"/>
  <c r="G11" i="3"/>
  <c r="G14" i="1"/>
  <c r="C51" i="2"/>
  <c r="F16" i="9"/>
  <c r="E16" i="9"/>
  <c r="D36" i="8"/>
  <c r="H36" i="8"/>
  <c r="L36" i="2"/>
  <c r="K36" i="2" s="1"/>
  <c r="K37" i="2"/>
  <c r="L37" i="2"/>
  <c r="K45" i="2"/>
  <c r="K44" i="2" s="1"/>
  <c r="K12" i="8" s="1"/>
  <c r="L45" i="2"/>
  <c r="L44" i="2" s="1"/>
  <c r="L12" i="8" s="1"/>
  <c r="K154" i="2"/>
  <c r="K153" i="2" s="1"/>
  <c r="K38" i="8" s="1"/>
  <c r="L154" i="2"/>
  <c r="L153" i="2" s="1"/>
  <c r="L38" i="8" s="1"/>
  <c r="K146" i="2"/>
  <c r="L146" i="2"/>
  <c r="L145" i="2"/>
  <c r="K145" i="2" s="1"/>
  <c r="J145" i="2" s="1"/>
  <c r="L92" i="2"/>
  <c r="K92" i="2" s="1"/>
  <c r="K93" i="2"/>
  <c r="L93" i="2"/>
  <c r="K100" i="2"/>
  <c r="K25" i="8" s="1"/>
  <c r="K101" i="2"/>
  <c r="L101" i="2"/>
  <c r="L100" i="2" s="1"/>
  <c r="L25" i="8" s="1"/>
  <c r="C107" i="2"/>
  <c r="C106" i="2" s="1"/>
  <c r="C105" i="2" s="1"/>
  <c r="C160" i="2"/>
  <c r="C159" i="2" s="1"/>
  <c r="C158" i="2" s="1"/>
  <c r="D124" i="2"/>
  <c r="E124" i="2"/>
  <c r="F124" i="2"/>
  <c r="G124" i="2"/>
  <c r="H124" i="2"/>
  <c r="I124" i="2"/>
  <c r="J124" i="2"/>
  <c r="K124" i="2"/>
  <c r="L124" i="2"/>
  <c r="C76" i="2"/>
  <c r="C77" i="2"/>
  <c r="C78" i="2"/>
  <c r="C79" i="2"/>
  <c r="C80" i="2"/>
  <c r="C81" i="2"/>
  <c r="C83" i="2"/>
  <c r="C84" i="2"/>
  <c r="C85" i="2"/>
  <c r="C86" i="2"/>
  <c r="C87" i="2"/>
  <c r="C88" i="2"/>
  <c r="C89" i="2"/>
  <c r="C90" i="2"/>
  <c r="C91" i="2"/>
  <c r="C94" i="2"/>
  <c r="C95" i="2"/>
  <c r="C96" i="2"/>
  <c r="C97" i="2"/>
  <c r="C98" i="2"/>
  <c r="C99" i="2"/>
  <c r="C102" i="2"/>
  <c r="C101" i="2" s="1"/>
  <c r="C100" i="2" s="1"/>
  <c r="D71" i="2"/>
  <c r="E71" i="2"/>
  <c r="F71" i="2"/>
  <c r="G71" i="2"/>
  <c r="H71" i="2"/>
  <c r="I71" i="2"/>
  <c r="J71" i="2"/>
  <c r="K71" i="2"/>
  <c r="L71" i="2"/>
  <c r="D15" i="2"/>
  <c r="E15" i="2"/>
  <c r="F15" i="2"/>
  <c r="G15" i="2"/>
  <c r="H15" i="2"/>
  <c r="I15" i="2"/>
  <c r="J15" i="2"/>
  <c r="K15" i="2"/>
  <c r="L15" i="2"/>
  <c r="C16" i="2"/>
  <c r="C17" i="2"/>
  <c r="C18" i="2"/>
  <c r="C20" i="2"/>
  <c r="C21" i="2"/>
  <c r="C22" i="2"/>
  <c r="C23" i="2"/>
  <c r="C24" i="2"/>
  <c r="C25" i="2"/>
  <c r="C27" i="2"/>
  <c r="C28" i="2"/>
  <c r="C29" i="2"/>
  <c r="C30" i="2"/>
  <c r="C31" i="2"/>
  <c r="C32" i="2"/>
  <c r="C33" i="2"/>
  <c r="C34" i="2"/>
  <c r="C35" i="2"/>
  <c r="C38" i="2"/>
  <c r="C39" i="2"/>
  <c r="C40" i="2"/>
  <c r="C41" i="2"/>
  <c r="C42" i="2"/>
  <c r="C43" i="2"/>
  <c r="C46" i="2"/>
  <c r="C45" i="2" s="1"/>
  <c r="C44" i="2" s="1"/>
  <c r="C50" i="2"/>
  <c r="C49" i="2" s="1"/>
  <c r="D19" i="2"/>
  <c r="E19" i="2"/>
  <c r="F19" i="2"/>
  <c r="G19" i="2"/>
  <c r="H19" i="2"/>
  <c r="I19" i="2"/>
  <c r="J19" i="2"/>
  <c r="K19" i="2"/>
  <c r="L19" i="2"/>
  <c r="J23" i="8"/>
  <c r="C162" i="2"/>
  <c r="C161" i="2" s="1"/>
  <c r="L161" i="2"/>
  <c r="K161" i="2"/>
  <c r="J161" i="2"/>
  <c r="I161" i="2"/>
  <c r="H161" i="2"/>
  <c r="G161" i="2"/>
  <c r="F161" i="2"/>
  <c r="E161" i="2"/>
  <c r="D161" i="2"/>
  <c r="L159" i="2"/>
  <c r="L158" i="2" s="1"/>
  <c r="L157" i="2" s="1"/>
  <c r="L156" i="2" s="1"/>
  <c r="L39" i="8" s="1"/>
  <c r="K159" i="2"/>
  <c r="K158" i="2" s="1"/>
  <c r="J159" i="2"/>
  <c r="I159" i="2"/>
  <c r="I158" i="2" s="1"/>
  <c r="H159" i="2"/>
  <c r="H158" i="2" s="1"/>
  <c r="H157" i="2" s="1"/>
  <c r="H156" i="2" s="1"/>
  <c r="H39" i="8" s="1"/>
  <c r="G159" i="2"/>
  <c r="G158" i="2" s="1"/>
  <c r="F159" i="2"/>
  <c r="E159" i="2"/>
  <c r="E158" i="2" s="1"/>
  <c r="D159" i="2"/>
  <c r="D158" i="2" s="1"/>
  <c r="D157" i="2" s="1"/>
  <c r="D156" i="2" s="1"/>
  <c r="D39" i="8" s="1"/>
  <c r="J158" i="2"/>
  <c r="F158" i="2"/>
  <c r="F157" i="2" s="1"/>
  <c r="F156" i="2" s="1"/>
  <c r="F39" i="8" s="1"/>
  <c r="C155" i="2"/>
  <c r="J154" i="2"/>
  <c r="I154" i="2"/>
  <c r="H154" i="2"/>
  <c r="G154" i="2"/>
  <c r="F154" i="2"/>
  <c r="E154" i="2"/>
  <c r="D154" i="2"/>
  <c r="C154" i="2"/>
  <c r="J153" i="2"/>
  <c r="J38" i="8" s="1"/>
  <c r="I153" i="2"/>
  <c r="I38" i="8" s="1"/>
  <c r="H153" i="2"/>
  <c r="H38" i="8" s="1"/>
  <c r="G153" i="2"/>
  <c r="G38" i="8" s="1"/>
  <c r="F153" i="2"/>
  <c r="F38" i="8" s="1"/>
  <c r="E153" i="2"/>
  <c r="E38" i="8" s="1"/>
  <c r="D153" i="2"/>
  <c r="D38" i="8" s="1"/>
  <c r="C153" i="2"/>
  <c r="C38" i="8" s="1"/>
  <c r="C152" i="2"/>
  <c r="C151" i="2"/>
  <c r="C150" i="2"/>
  <c r="C149" i="2"/>
  <c r="C148" i="2"/>
  <c r="C147" i="2"/>
  <c r="J146" i="2"/>
  <c r="I146" i="2"/>
  <c r="H146" i="2"/>
  <c r="G146" i="2"/>
  <c r="F146" i="2"/>
  <c r="E146" i="2"/>
  <c r="D146" i="2"/>
  <c r="C144" i="2"/>
  <c r="C143" i="2"/>
  <c r="C142" i="2"/>
  <c r="C141" i="2"/>
  <c r="C140" i="2"/>
  <c r="C139" i="2"/>
  <c r="C138" i="2"/>
  <c r="C137" i="2"/>
  <c r="C136" i="2"/>
  <c r="L135" i="2"/>
  <c r="K135" i="2"/>
  <c r="J135" i="2"/>
  <c r="I135" i="2"/>
  <c r="H135" i="2"/>
  <c r="G135" i="2"/>
  <c r="F135" i="2"/>
  <c r="E135" i="2"/>
  <c r="D135" i="2"/>
  <c r="C134" i="2"/>
  <c r="C133" i="2"/>
  <c r="C132" i="2"/>
  <c r="C131" i="2"/>
  <c r="C130" i="2"/>
  <c r="C129" i="2"/>
  <c r="L128" i="2"/>
  <c r="K128" i="2"/>
  <c r="J128" i="2"/>
  <c r="I128" i="2"/>
  <c r="H128" i="2"/>
  <c r="G128" i="2"/>
  <c r="F128" i="2"/>
  <c r="E128" i="2"/>
  <c r="D128" i="2"/>
  <c r="C127" i="2"/>
  <c r="C126" i="2"/>
  <c r="C125" i="2"/>
  <c r="L119" i="2"/>
  <c r="L36" i="8" s="1"/>
  <c r="K119" i="2"/>
  <c r="K36" i="8" s="1"/>
  <c r="J119" i="2"/>
  <c r="J36" i="8" s="1"/>
  <c r="I119" i="2"/>
  <c r="I36" i="8" s="1"/>
  <c r="H119" i="2"/>
  <c r="G119" i="2"/>
  <c r="G36" i="8" s="1"/>
  <c r="F119" i="2"/>
  <c r="F36" i="8" s="1"/>
  <c r="E119" i="2"/>
  <c r="E36" i="8" s="1"/>
  <c r="D119" i="2"/>
  <c r="C119" i="2"/>
  <c r="C36" i="8" s="1"/>
  <c r="C109" i="2"/>
  <c r="C108" i="2" s="1"/>
  <c r="L108" i="2"/>
  <c r="K108" i="2"/>
  <c r="J108" i="2"/>
  <c r="I108" i="2"/>
  <c r="H108" i="2"/>
  <c r="G108" i="2"/>
  <c r="F108" i="2"/>
  <c r="E108" i="2"/>
  <c r="D108" i="2"/>
  <c r="L106" i="2"/>
  <c r="L105" i="2" s="1"/>
  <c r="L104" i="2" s="1"/>
  <c r="L103" i="2" s="1"/>
  <c r="L26" i="8" s="1"/>
  <c r="K106" i="2"/>
  <c r="J106" i="2"/>
  <c r="I106" i="2"/>
  <c r="I105" i="2" s="1"/>
  <c r="H106" i="2"/>
  <c r="H105" i="2" s="1"/>
  <c r="H104" i="2" s="1"/>
  <c r="H103" i="2" s="1"/>
  <c r="H26" i="8" s="1"/>
  <c r="G106" i="2"/>
  <c r="G105" i="2" s="1"/>
  <c r="E106" i="2"/>
  <c r="E105" i="2" s="1"/>
  <c r="D106" i="2"/>
  <c r="D105" i="2" s="1"/>
  <c r="D104" i="2" s="1"/>
  <c r="D103" i="2" s="1"/>
  <c r="K105" i="2"/>
  <c r="J105" i="2"/>
  <c r="F105" i="2"/>
  <c r="F104" i="2" s="1"/>
  <c r="F103" i="2" s="1"/>
  <c r="F26" i="8" s="1"/>
  <c r="J101" i="2"/>
  <c r="J100" i="2" s="1"/>
  <c r="J25" i="8" s="1"/>
  <c r="I101" i="2"/>
  <c r="H101" i="2"/>
  <c r="H100" i="2" s="1"/>
  <c r="H25" i="8" s="1"/>
  <c r="G101" i="2"/>
  <c r="G100" i="2" s="1"/>
  <c r="G25" i="8" s="1"/>
  <c r="F101" i="2"/>
  <c r="F100" i="2" s="1"/>
  <c r="F25" i="8" s="1"/>
  <c r="E101" i="2"/>
  <c r="D101" i="2"/>
  <c r="D100" i="2" s="1"/>
  <c r="D25" i="8" s="1"/>
  <c r="I100" i="2"/>
  <c r="I25" i="8" s="1"/>
  <c r="E100" i="2"/>
  <c r="E25" i="8" s="1"/>
  <c r="J93" i="2"/>
  <c r="I93" i="2"/>
  <c r="H93" i="2"/>
  <c r="G93" i="2"/>
  <c r="F93" i="2"/>
  <c r="E93" i="2"/>
  <c r="D93" i="2"/>
  <c r="L82" i="2"/>
  <c r="K82" i="2"/>
  <c r="J82" i="2"/>
  <c r="I82" i="2"/>
  <c r="H82" i="2"/>
  <c r="G82" i="2"/>
  <c r="F82" i="2"/>
  <c r="E82" i="2"/>
  <c r="D82" i="2"/>
  <c r="L75" i="2"/>
  <c r="K75" i="2"/>
  <c r="J75" i="2"/>
  <c r="I75" i="2"/>
  <c r="H75" i="2"/>
  <c r="G75" i="2"/>
  <c r="F75" i="2"/>
  <c r="E75" i="2"/>
  <c r="D75" i="2"/>
  <c r="C74" i="2"/>
  <c r="C71" i="2" s="1"/>
  <c r="C73" i="2"/>
  <c r="C72" i="2"/>
  <c r="L66" i="2"/>
  <c r="L23" i="8" s="1"/>
  <c r="K66" i="2"/>
  <c r="K23" i="8" s="1"/>
  <c r="J66" i="2"/>
  <c r="I66" i="2"/>
  <c r="I23" i="8" s="1"/>
  <c r="H66" i="2"/>
  <c r="H23" i="8" s="1"/>
  <c r="G66" i="2"/>
  <c r="G23" i="8" s="1"/>
  <c r="F66" i="2"/>
  <c r="F23" i="8" s="1"/>
  <c r="E66" i="2"/>
  <c r="E23" i="8" s="1"/>
  <c r="D66" i="2"/>
  <c r="D23" i="8" s="1"/>
  <c r="C66" i="2"/>
  <c r="K52" i="2"/>
  <c r="L52" i="2"/>
  <c r="J49" i="2"/>
  <c r="D50" i="2"/>
  <c r="D49" i="2" s="1"/>
  <c r="E50" i="2"/>
  <c r="E49" i="2" s="1"/>
  <c r="F49" i="2"/>
  <c r="G50" i="2"/>
  <c r="G49" i="2" s="1"/>
  <c r="H50" i="2"/>
  <c r="H49" i="2" s="1"/>
  <c r="I50" i="2"/>
  <c r="I49" i="2" s="1"/>
  <c r="J50" i="2"/>
  <c r="L50" i="2"/>
  <c r="L49" i="2" s="1"/>
  <c r="L48" i="2" s="1"/>
  <c r="K50" i="2"/>
  <c r="K49" i="2" s="1"/>
  <c r="K26" i="2"/>
  <c r="L26" i="2"/>
  <c r="K10" i="2"/>
  <c r="K10" i="8" s="1"/>
  <c r="L10" i="2"/>
  <c r="L10" i="8" s="1"/>
  <c r="D52" i="2"/>
  <c r="E10" i="2"/>
  <c r="E10" i="8" s="1"/>
  <c r="F10" i="2"/>
  <c r="F10" i="8" s="1"/>
  <c r="G10" i="2"/>
  <c r="G10" i="8" s="1"/>
  <c r="H10" i="2"/>
  <c r="H10" i="8" s="1"/>
  <c r="I10" i="2"/>
  <c r="I10" i="8" s="1"/>
  <c r="J10" i="2"/>
  <c r="J10" i="8" s="1"/>
  <c r="C10" i="2"/>
  <c r="C10" i="8" s="1"/>
  <c r="E62" i="3"/>
  <c r="E91" i="3" s="1"/>
  <c r="E11" i="3"/>
  <c r="E16" i="3"/>
  <c r="E21" i="3"/>
  <c r="E26" i="3"/>
  <c r="E31" i="3"/>
  <c r="G31" i="3"/>
  <c r="H31" i="3"/>
  <c r="I31" i="3"/>
  <c r="F11" i="3"/>
  <c r="F21" i="3"/>
  <c r="G21" i="3"/>
  <c r="H21" i="3"/>
  <c r="I21" i="3"/>
  <c r="F26" i="3"/>
  <c r="F16" i="3"/>
  <c r="G16" i="3"/>
  <c r="H16" i="3"/>
  <c r="I16" i="3"/>
  <c r="G9" i="1" l="1"/>
  <c r="G10" i="1" s="1"/>
  <c r="I10" i="3"/>
  <c r="E104" i="2"/>
  <c r="E103" i="2" s="1"/>
  <c r="E26" i="8" s="1"/>
  <c r="I104" i="2"/>
  <c r="I103" i="2" s="1"/>
  <c r="I26" i="8" s="1"/>
  <c r="L14" i="2"/>
  <c r="L11" i="8" s="1"/>
  <c r="L9" i="8" s="1"/>
  <c r="C124" i="2"/>
  <c r="C104" i="2"/>
  <c r="C103" i="2" s="1"/>
  <c r="D48" i="2"/>
  <c r="D14" i="8" s="1"/>
  <c r="G157" i="2"/>
  <c r="G156" i="2" s="1"/>
  <c r="G39" i="8" s="1"/>
  <c r="K157" i="2"/>
  <c r="K156" i="2" s="1"/>
  <c r="K39" i="8" s="1"/>
  <c r="L14" i="8"/>
  <c r="L47" i="2"/>
  <c r="L13" i="8" s="1"/>
  <c r="G40" i="8"/>
  <c r="K48" i="2"/>
  <c r="K14" i="8" s="1"/>
  <c r="D27" i="8"/>
  <c r="D26" i="8" s="1"/>
  <c r="I27" i="8"/>
  <c r="E27" i="8"/>
  <c r="C75" i="2"/>
  <c r="F40" i="8"/>
  <c r="F27" i="8"/>
  <c r="L123" i="2"/>
  <c r="L37" i="8" s="1"/>
  <c r="J104" i="2"/>
  <c r="J157" i="2"/>
  <c r="E157" i="2"/>
  <c r="I157" i="2"/>
  <c r="L27" i="8"/>
  <c r="H27" i="8"/>
  <c r="G104" i="2"/>
  <c r="K104" i="2"/>
  <c r="L40" i="8"/>
  <c r="H40" i="8"/>
  <c r="D40" i="8"/>
  <c r="K47" i="2"/>
  <c r="K13" i="8" s="1"/>
  <c r="C25" i="8"/>
  <c r="C37" i="2"/>
  <c r="C146" i="2"/>
  <c r="C82" i="2"/>
  <c r="C93" i="2"/>
  <c r="C26" i="2"/>
  <c r="C19" i="2"/>
  <c r="C135" i="2"/>
  <c r="C128" i="2"/>
  <c r="G10" i="3"/>
  <c r="H10" i="3"/>
  <c r="L9" i="2"/>
  <c r="L8" i="2" s="1"/>
  <c r="L4" i="2" s="1"/>
  <c r="L118" i="2"/>
  <c r="L35" i="8" s="1"/>
  <c r="I145" i="2"/>
  <c r="J123" i="2"/>
  <c r="J37" i="8" s="1"/>
  <c r="J118" i="2"/>
  <c r="K123" i="2"/>
  <c r="J92" i="2"/>
  <c r="K70" i="2"/>
  <c r="K65" i="2" s="1"/>
  <c r="L70" i="2"/>
  <c r="L65" i="2" s="1"/>
  <c r="L64" i="2" s="1"/>
  <c r="L60" i="2" s="1"/>
  <c r="C157" i="2"/>
  <c r="C156" i="2" s="1"/>
  <c r="C39" i="8" s="1"/>
  <c r="K24" i="8"/>
  <c r="K22" i="8" s="1"/>
  <c r="L24" i="8"/>
  <c r="L22" i="8" s="1"/>
  <c r="L21" i="8" s="1"/>
  <c r="L17" i="8" s="1"/>
  <c r="K14" i="2"/>
  <c r="E10" i="3"/>
  <c r="F31" i="1"/>
  <c r="F14" i="1"/>
  <c r="F10" i="1"/>
  <c r="L8" i="8" l="1"/>
  <c r="L4" i="8" s="1"/>
  <c r="C40" i="8"/>
  <c r="K40" i="8"/>
  <c r="J103" i="2"/>
  <c r="J26" i="8" s="1"/>
  <c r="J27" i="8"/>
  <c r="J35" i="8"/>
  <c r="K103" i="2"/>
  <c r="K26" i="8" s="1"/>
  <c r="K21" i="8" s="1"/>
  <c r="K17" i="8" s="1"/>
  <c r="K27" i="8"/>
  <c r="I156" i="2"/>
  <c r="I39" i="8" s="1"/>
  <c r="I40" i="8"/>
  <c r="K118" i="2"/>
  <c r="K37" i="8"/>
  <c r="G103" i="2"/>
  <c r="G26" i="8" s="1"/>
  <c r="G27" i="8"/>
  <c r="E156" i="2"/>
  <c r="E39" i="8" s="1"/>
  <c r="E40" i="8"/>
  <c r="L117" i="2"/>
  <c r="J156" i="2"/>
  <c r="J39" i="8" s="1"/>
  <c r="J40" i="8"/>
  <c r="H145" i="2"/>
  <c r="I123" i="2"/>
  <c r="J70" i="2"/>
  <c r="I92" i="2"/>
  <c r="K11" i="8"/>
  <c r="K9" i="8" s="1"/>
  <c r="K8" i="8" s="1"/>
  <c r="K4" i="8" s="1"/>
  <c r="K9" i="2"/>
  <c r="K8" i="2" s="1"/>
  <c r="K4" i="2" s="1"/>
  <c r="C27" i="8" l="1"/>
  <c r="K64" i="2"/>
  <c r="K60" i="2" s="1"/>
  <c r="J117" i="2"/>
  <c r="J34" i="8" s="1"/>
  <c r="J113" i="2"/>
  <c r="J30" i="8" s="1"/>
  <c r="K117" i="2"/>
  <c r="K35" i="8"/>
  <c r="I118" i="2"/>
  <c r="I37" i="8"/>
  <c r="L113" i="2"/>
  <c r="L30" i="8" s="1"/>
  <c r="L34" i="8"/>
  <c r="G145" i="2"/>
  <c r="H123" i="2"/>
  <c r="H92" i="2"/>
  <c r="I70" i="2"/>
  <c r="J24" i="8"/>
  <c r="J65" i="2"/>
  <c r="J64" i="2" s="1"/>
  <c r="J60" i="2" s="1"/>
  <c r="C12" i="8"/>
  <c r="C15" i="2"/>
  <c r="K113" i="2" l="1"/>
  <c r="K30" i="8" s="1"/>
  <c r="K34" i="8"/>
  <c r="H118" i="2"/>
  <c r="H37" i="8"/>
  <c r="I117" i="2"/>
  <c r="I35" i="8"/>
  <c r="G123" i="2"/>
  <c r="F145" i="2"/>
  <c r="I24" i="8"/>
  <c r="I65" i="2"/>
  <c r="I64" i="2" s="1"/>
  <c r="I60" i="2" s="1"/>
  <c r="G92" i="2"/>
  <c r="H70" i="2"/>
  <c r="F17" i="1"/>
  <c r="G118" i="2" l="1"/>
  <c r="G37" i="8"/>
  <c r="H117" i="2"/>
  <c r="H35" i="8"/>
  <c r="I113" i="2"/>
  <c r="I30" i="8" s="1"/>
  <c r="I34" i="8"/>
  <c r="E145" i="2"/>
  <c r="F123" i="2"/>
  <c r="G70" i="2"/>
  <c r="F92" i="2"/>
  <c r="H65" i="2"/>
  <c r="H64" i="2" s="1"/>
  <c r="H60" i="2" s="1"/>
  <c r="H24" i="8"/>
  <c r="G8" i="1"/>
  <c r="F118" i="2" l="1"/>
  <c r="F37" i="8"/>
  <c r="H113" i="2"/>
  <c r="H30" i="8" s="1"/>
  <c r="H34" i="8"/>
  <c r="G117" i="2"/>
  <c r="G35" i="8"/>
  <c r="D145" i="2"/>
  <c r="E123" i="2"/>
  <c r="E92" i="2"/>
  <c r="F70" i="2"/>
  <c r="G65" i="2"/>
  <c r="G64" i="2" s="1"/>
  <c r="G60" i="2" s="1"/>
  <c r="G24" i="8"/>
  <c r="J10" i="1"/>
  <c r="H10" i="1"/>
  <c r="I10" i="1"/>
  <c r="F85" i="3"/>
  <c r="F82" i="3" s="1"/>
  <c r="F80" i="3"/>
  <c r="F72" i="3"/>
  <c r="G113" i="2" l="1"/>
  <c r="G30" i="8" s="1"/>
  <c r="G34" i="8"/>
  <c r="F117" i="2"/>
  <c r="F35" i="8"/>
  <c r="E118" i="2"/>
  <c r="E37" i="8"/>
  <c r="C145" i="2"/>
  <c r="C123" i="2" s="1"/>
  <c r="D123" i="2"/>
  <c r="F24" i="8"/>
  <c r="F65" i="2"/>
  <c r="F64" i="2" s="1"/>
  <c r="F60" i="2" s="1"/>
  <c r="D92" i="2"/>
  <c r="E70" i="2"/>
  <c r="F8" i="9"/>
  <c r="F7" i="9" s="1"/>
  <c r="E7" i="9"/>
  <c r="E13" i="9"/>
  <c r="F13" i="9"/>
  <c r="F113" i="2" l="1"/>
  <c r="F30" i="8" s="1"/>
  <c r="F34" i="8"/>
  <c r="D118" i="2"/>
  <c r="D37" i="8"/>
  <c r="E117" i="2"/>
  <c r="E35" i="8"/>
  <c r="G12" i="1"/>
  <c r="E6" i="9"/>
  <c r="C37" i="8"/>
  <c r="C118" i="2"/>
  <c r="E65" i="2"/>
  <c r="E64" i="2" s="1"/>
  <c r="E60" i="2" s="1"/>
  <c r="E24" i="8"/>
  <c r="E22" i="8" s="1"/>
  <c r="E21" i="8" s="1"/>
  <c r="E17" i="8" s="1"/>
  <c r="D70" i="2"/>
  <c r="C92" i="2"/>
  <c r="C70" i="2" s="1"/>
  <c r="C65" i="2" s="1"/>
  <c r="C64" i="2" s="1"/>
  <c r="F12" i="1"/>
  <c r="F6" i="9"/>
  <c r="C17" i="5" s="1"/>
  <c r="C16" i="5" s="1"/>
  <c r="C26" i="8"/>
  <c r="J22" i="8"/>
  <c r="J21" i="8" s="1"/>
  <c r="J17" i="8" s="1"/>
  <c r="I22" i="8"/>
  <c r="I21" i="8" s="1"/>
  <c r="I17" i="8" s="1"/>
  <c r="H22" i="8"/>
  <c r="H21" i="8" s="1"/>
  <c r="H17" i="8" s="1"/>
  <c r="G22" i="8"/>
  <c r="G21" i="8" s="1"/>
  <c r="G17" i="8" s="1"/>
  <c r="F22" i="8"/>
  <c r="F21" i="8" s="1"/>
  <c r="F17" i="8" s="1"/>
  <c r="D117" i="2" l="1"/>
  <c r="D35" i="8"/>
  <c r="E113" i="2"/>
  <c r="E34" i="8"/>
  <c r="C35" i="8"/>
  <c r="C117" i="2"/>
  <c r="C34" i="8" s="1"/>
  <c r="D65" i="2"/>
  <c r="D64" i="2" s="1"/>
  <c r="D60" i="2" s="1"/>
  <c r="C60" i="2" s="1"/>
  <c r="C17" i="8" s="1"/>
  <c r="D24" i="8"/>
  <c r="D47" i="2"/>
  <c r="D13" i="8" s="1"/>
  <c r="E52" i="2"/>
  <c r="E48" i="2" s="1"/>
  <c r="F52" i="2"/>
  <c r="F48" i="2" s="1"/>
  <c r="G52" i="2"/>
  <c r="G48" i="2" s="1"/>
  <c r="H52" i="2"/>
  <c r="H48" i="2" s="1"/>
  <c r="I52" i="2"/>
  <c r="I48" i="2" s="1"/>
  <c r="J52" i="2"/>
  <c r="J48" i="2" s="1"/>
  <c r="D45" i="2"/>
  <c r="D44" i="2" s="1"/>
  <c r="D12" i="8" s="1"/>
  <c r="E45" i="2"/>
  <c r="E44" i="2" s="1"/>
  <c r="E12" i="8" s="1"/>
  <c r="F45" i="2"/>
  <c r="F44" i="2" s="1"/>
  <c r="F12" i="8" s="1"/>
  <c r="G45" i="2"/>
  <c r="G44" i="2" s="1"/>
  <c r="G12" i="8" s="1"/>
  <c r="H45" i="2"/>
  <c r="H44" i="2" s="1"/>
  <c r="H12" i="8" s="1"/>
  <c r="I45" i="2"/>
  <c r="I44" i="2" s="1"/>
  <c r="I12" i="8" s="1"/>
  <c r="J45" i="2"/>
  <c r="J44" i="2" s="1"/>
  <c r="J12" i="8" s="1"/>
  <c r="D37" i="2"/>
  <c r="E37" i="2"/>
  <c r="F37" i="2"/>
  <c r="G37" i="2"/>
  <c r="H37" i="2"/>
  <c r="I37" i="2"/>
  <c r="J37" i="2"/>
  <c r="J36" i="2"/>
  <c r="D26" i="2"/>
  <c r="E26" i="2"/>
  <c r="F26" i="2"/>
  <c r="G26" i="2"/>
  <c r="H26" i="2"/>
  <c r="I26" i="2"/>
  <c r="J26" i="2"/>
  <c r="D10" i="2"/>
  <c r="D10" i="8" s="1"/>
  <c r="C53" i="2"/>
  <c r="C52" i="2" s="1"/>
  <c r="C48" i="2" s="1"/>
  <c r="C47" i="2" l="1"/>
  <c r="C13" i="8" s="1"/>
  <c r="C14" i="8"/>
  <c r="G17" i="9" s="1"/>
  <c r="G85" i="3" s="1"/>
  <c r="D113" i="2"/>
  <c r="D30" i="8" s="1"/>
  <c r="D34" i="8"/>
  <c r="I14" i="8"/>
  <c r="I47" i="2"/>
  <c r="I13" i="8" s="1"/>
  <c r="G14" i="8"/>
  <c r="G47" i="2"/>
  <c r="G13" i="8" s="1"/>
  <c r="E14" i="8"/>
  <c r="E47" i="2"/>
  <c r="E13" i="8" s="1"/>
  <c r="H47" i="2"/>
  <c r="H13" i="8" s="1"/>
  <c r="H14" i="8"/>
  <c r="J47" i="2"/>
  <c r="J13" i="8" s="1"/>
  <c r="J14" i="8"/>
  <c r="F14" i="8"/>
  <c r="F47" i="2"/>
  <c r="F13" i="8" s="1"/>
  <c r="E30" i="8"/>
  <c r="I36" i="2"/>
  <c r="J14" i="2"/>
  <c r="D22" i="8"/>
  <c r="D21" i="8" s="1"/>
  <c r="D17" i="8" s="1"/>
  <c r="C24" i="8"/>
  <c r="C22" i="8" s="1"/>
  <c r="C21" i="8" s="1"/>
  <c r="C113" i="2" l="1"/>
  <c r="C30" i="8" s="1"/>
  <c r="J9" i="2"/>
  <c r="J8" i="2" s="1"/>
  <c r="J11" i="8"/>
  <c r="J9" i="8" s="1"/>
  <c r="J8" i="8" s="1"/>
  <c r="J4" i="8" s="1"/>
  <c r="H36" i="2"/>
  <c r="I14" i="2"/>
  <c r="G16" i="9"/>
  <c r="G13" i="9" s="1"/>
  <c r="H17" i="9"/>
  <c r="H85" i="3" s="1"/>
  <c r="J4" i="2"/>
  <c r="I11" i="8" l="1"/>
  <c r="I9" i="8" s="1"/>
  <c r="I8" i="8" s="1"/>
  <c r="I4" i="8" s="1"/>
  <c r="I9" i="2"/>
  <c r="I8" i="2" s="1"/>
  <c r="I4" i="2" s="1"/>
  <c r="H14" i="2"/>
  <c r="G36" i="2"/>
  <c r="G82" i="3"/>
  <c r="H16" i="9"/>
  <c r="H13" i="9" s="1"/>
  <c r="I17" i="9"/>
  <c r="I16" i="9" l="1"/>
  <c r="I13" i="9" s="1"/>
  <c r="I85" i="3"/>
  <c r="F36" i="2"/>
  <c r="G14" i="2"/>
  <c r="H11" i="8"/>
  <c r="H9" i="8" s="1"/>
  <c r="H8" i="8" s="1"/>
  <c r="H4" i="8" s="1"/>
  <c r="H9" i="2"/>
  <c r="H8" i="2" s="1"/>
  <c r="H4" i="2" s="1"/>
  <c r="H82" i="3"/>
  <c r="I82" i="3"/>
  <c r="G11" i="8" l="1"/>
  <c r="G9" i="8" s="1"/>
  <c r="G8" i="8" s="1"/>
  <c r="G4" i="8" s="1"/>
  <c r="G9" i="2"/>
  <c r="G8" i="2" s="1"/>
  <c r="G4" i="2" s="1"/>
  <c r="F14" i="2"/>
  <c r="E36" i="2"/>
  <c r="G11" i="9"/>
  <c r="G80" i="3" s="1"/>
  <c r="C11" i="5"/>
  <c r="D11" i="5"/>
  <c r="E11" i="5"/>
  <c r="F11" i="5"/>
  <c r="B11" i="5"/>
  <c r="C14" i="5"/>
  <c r="D14" i="5"/>
  <c r="E14" i="5"/>
  <c r="F14" i="5"/>
  <c r="B14" i="5"/>
  <c r="C10" i="5"/>
  <c r="B16" i="5"/>
  <c r="B10" i="5" s="1"/>
  <c r="E14" i="2" l="1"/>
  <c r="D36" i="2"/>
  <c r="F11" i="8"/>
  <c r="F9" i="8" s="1"/>
  <c r="F8" i="8" s="1"/>
  <c r="F4" i="8" s="1"/>
  <c r="F9" i="2"/>
  <c r="F8" i="2" s="1"/>
  <c r="F4" i="2" s="1"/>
  <c r="H11" i="9"/>
  <c r="G24" i="1"/>
  <c r="H24" i="1"/>
  <c r="I24" i="1"/>
  <c r="J24" i="1"/>
  <c r="F24" i="1"/>
  <c r="H8" i="1"/>
  <c r="I8" i="1"/>
  <c r="J8" i="1"/>
  <c r="I11" i="9" l="1"/>
  <c r="H80" i="3"/>
  <c r="I80" i="3" s="1"/>
  <c r="C36" i="2"/>
  <c r="C14" i="2" s="1"/>
  <c r="G10" i="9" s="1"/>
  <c r="D14" i="2"/>
  <c r="E9" i="2"/>
  <c r="E8" i="2" s="1"/>
  <c r="E4" i="2" s="1"/>
  <c r="E11" i="8"/>
  <c r="E9" i="8" s="1"/>
  <c r="E8" i="8" s="1"/>
  <c r="E4" i="8" s="1"/>
  <c r="G9" i="9"/>
  <c r="G63" i="3" s="1"/>
  <c r="G16" i="1"/>
  <c r="H10" i="9" l="1"/>
  <c r="G72" i="3"/>
  <c r="G62" i="3" s="1"/>
  <c r="G91" i="3" s="1"/>
  <c r="H14" i="1" s="1"/>
  <c r="D11" i="8"/>
  <c r="D9" i="2"/>
  <c r="D8" i="2" s="1"/>
  <c r="D4" i="2" s="1"/>
  <c r="C4" i="2" s="1"/>
  <c r="C4" i="8" s="1"/>
  <c r="C9" i="2"/>
  <c r="C8" i="2" s="1"/>
  <c r="C11" i="8"/>
  <c r="C9" i="8" s="1"/>
  <c r="C8" i="8" s="1"/>
  <c r="H9" i="9"/>
  <c r="H63" i="3" s="1"/>
  <c r="G8" i="9"/>
  <c r="G7" i="9" s="1"/>
  <c r="G6" i="9" s="1"/>
  <c r="D17" i="5" s="1"/>
  <c r="D16" i="5" s="1"/>
  <c r="D10" i="5" s="1"/>
  <c r="I10" i="9" l="1"/>
  <c r="I72" i="3" s="1"/>
  <c r="H72" i="3"/>
  <c r="D9" i="8"/>
  <c r="D8" i="8" s="1"/>
  <c r="D4" i="8" s="1"/>
  <c r="I9" i="9"/>
  <c r="I63" i="3" s="1"/>
  <c r="H8" i="9"/>
  <c r="H7" i="9" s="1"/>
  <c r="H6" i="9" s="1"/>
  <c r="E17" i="5" s="1"/>
  <c r="E16" i="5" s="1"/>
  <c r="E10" i="5" s="1"/>
  <c r="I8" i="9" l="1"/>
  <c r="I7" i="9" s="1"/>
  <c r="I6" i="9" s="1"/>
  <c r="F17" i="5" s="1"/>
  <c r="F16" i="5" s="1"/>
  <c r="F10" i="5" s="1"/>
  <c r="H62" i="3"/>
  <c r="H91" i="3" s="1"/>
  <c r="I62" i="3"/>
  <c r="I91" i="3" l="1"/>
  <c r="J14" i="1" s="1"/>
  <c r="J12" i="1" s="1"/>
  <c r="J16" i="1" s="1"/>
  <c r="H12" i="1"/>
  <c r="H16" i="1" s="1"/>
  <c r="I14" i="1"/>
  <c r="I12" i="1" s="1"/>
  <c r="I16" i="1" s="1"/>
  <c r="F8" i="1" l="1"/>
  <c r="F16" i="1" s="1"/>
</calcChain>
</file>

<file path=xl/sharedStrings.xml><?xml version="1.0" encoding="utf-8"?>
<sst xmlns="http://schemas.openxmlformats.org/spreadsheetml/2006/main" count="460" uniqueCount="172">
  <si>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</si>
  <si>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</si>
  <si>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</si>
  <si>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</si>
  <si>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</si>
  <si>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</si>
  <si>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</si>
  <si>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</si>
  <si>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</si>
  <si>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</si>
  <si>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</si>
  <si>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</si>
  <si>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</si>
  <si>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</si>
  <si>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</si>
  <si>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</si>
  <si>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</si>
  <si>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</si>
  <si>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</si>
  <si>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</si>
  <si>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</si>
  <si>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</si>
  <si>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</si>
  <si>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</si>
  <si>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</si>
  <si>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</si>
  <si>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</si>
  <si>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</si>
  <si>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</si>
  <si>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</si>
  <si>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</si>
  <si>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</si>
  <si>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</si>
  <si>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</si>
  <si>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</si>
  <si>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</si>
  <si>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</si>
  <si>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</si>
  <si>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</si>
  <si>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</si>
  <si>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</si>
  <si>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</si>
  <si>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</si>
  <si>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</si>
  <si>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</si>
  <si>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</si>
  <si>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</si>
  <si>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</si>
  <si>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</si>
  <si>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</si>
  <si>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Aktivnost Axxxxxx</t>
  </si>
  <si>
    <t>NAZIV AKTIVNOSTI</t>
  </si>
  <si>
    <t>Kapitalni projekt Kxxxxxx</t>
  </si>
  <si>
    <t>NAZIV KAPITALNOG PROJEKTA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</si>
  <si>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</si>
  <si>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</si>
  <si>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</si>
  <si>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</si>
  <si>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</si>
  <si>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</si>
  <si>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</si>
  <si>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</si>
  <si>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</si>
  <si>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</si>
  <si>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</si>
  <si>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</si>
  <si>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</si>
  <si>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</si>
  <si>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</si>
  <si>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</si>
  <si>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</si>
  <si>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</si>
  <si>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</si>
  <si>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</si>
  <si>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</si>
  <si>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 xml:space="preserve">09 Obrazovanje </t>
  </si>
  <si>
    <t>091 Predškolsko i osnovno obrazovanje</t>
  </si>
  <si>
    <t>PLAN RASHODA I IZDATAKA</t>
  </si>
  <si>
    <t>Ministarstvo</t>
  </si>
  <si>
    <t>Decentralizirana</t>
  </si>
  <si>
    <t>Grad</t>
  </si>
  <si>
    <t>S osmjehom u školu</t>
  </si>
  <si>
    <t>Vlastiti</t>
  </si>
  <si>
    <t>Shema Voća i mlijeka</t>
  </si>
  <si>
    <t>S osmjehom u školu Grad</t>
  </si>
  <si>
    <t>PROGRAM</t>
  </si>
  <si>
    <t>NAZIV AKTIVOSTI</t>
  </si>
  <si>
    <t>Plaće (Bruto)</t>
  </si>
  <si>
    <t>Ostali rashodi za zaposlene</t>
  </si>
  <si>
    <t>Doprinosi na plaće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</si>
  <si>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</si>
  <si>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</si>
  <si>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</si>
  <si>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</si>
  <si>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</si>
  <si>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</si>
  <si>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</si>
  <si>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</si>
  <si>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</si>
  <si>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</si>
  <si>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</si>
  <si>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</si>
  <si>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</si>
  <si>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</si>
  <si>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</si>
  <si>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</si>
  <si>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</si>
  <si>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</si>
  <si>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rasnog odnosa invalidi</t>
  </si>
  <si>
    <t>Premije osiguranja</t>
  </si>
  <si>
    <t>Reprezentacija</t>
  </si>
  <si>
    <t>Članarine i norme</t>
  </si>
  <si>
    <t>Pristojbe i naknade - volonteri</t>
  </si>
  <si>
    <t>Troškovi sudskih postupaka</t>
  </si>
  <si>
    <t>Ostali nespomenuti rashodi poslovanja</t>
  </si>
  <si>
    <t>Financijski  rashodi</t>
  </si>
  <si>
    <t>Ostali financijski rashodi</t>
  </si>
  <si>
    <t>Bankarske usluge i usluge platnog prometa</t>
  </si>
  <si>
    <t>Knjige</t>
  </si>
  <si>
    <t>PRIJEDLOG PLANA ZA 2023.</t>
  </si>
  <si>
    <t>PRIJEDLOG PLANA ZA 2024.</t>
  </si>
  <si>
    <t>PRIJEDLOG PLANA ZA 2025.</t>
  </si>
  <si>
    <t>UKUPNO</t>
  </si>
  <si>
    <t>Knjige, umjetnička djela i ostale izložbene vrijednosti</t>
  </si>
  <si>
    <t>Rashodi za usluge</t>
  </si>
  <si>
    <t>Naknade troškova zaposlenima</t>
  </si>
  <si>
    <t>FINANCIJSKI PLAN IZVANPRORAČUNSKOG KORISNIKA JEDINICE LOKALNE I PODRUČNE (REGIONALNE) SAMOUPRAVE 
ZA 2023. I PROJEKCIJA ZA 2024. I 2025. GODINU</t>
  </si>
  <si>
    <t xml:space="preserve"> </t>
  </si>
  <si>
    <t>Rashodi za dodatna ulaganja na nefinancijskoj imovini</t>
  </si>
  <si>
    <t>Prihodi od imovine</t>
  </si>
  <si>
    <t>Prihodi od prodaje proizvoda i robe te pruženih usluga i prihodi od donacija</t>
  </si>
  <si>
    <t>PRIHODI POSLOVANJA U EURIMA</t>
  </si>
  <si>
    <t>RASHODI  POSLOVANJA U EURIMA</t>
  </si>
  <si>
    <t>RAZLIKA - VIŠAK / MANJAK U EURIMA</t>
  </si>
  <si>
    <t>VIŠAK / MANJAK IZ PRETHODNE(IH) GODINE KOJI ĆE SE RASPOREDITI / POKRITI U EURIMA</t>
  </si>
  <si>
    <t>Vlastiti prihodi proračunskih korisnika</t>
  </si>
  <si>
    <t>Pomoći za proračunske korisnike</t>
  </si>
  <si>
    <t>Donacije za proračunske korisnike</t>
  </si>
  <si>
    <t>Pomoći EU</t>
  </si>
  <si>
    <t>Pomoći za proračunske korisnike iz EU - prijenos</t>
  </si>
  <si>
    <t>Prihodi od upravnih i administrativnih pristojbi, pristojbi poposebnim propisima i naknada</t>
  </si>
  <si>
    <t>Izvršenje 2021</t>
  </si>
  <si>
    <t>Radhodi za materijal i energiju</t>
  </si>
  <si>
    <t>Donacije</t>
  </si>
  <si>
    <t>Radhodi od nefinancijske imovine i nadoknade šteta s osnova osiguranja</t>
  </si>
  <si>
    <t>Postrojenja i oprema</t>
  </si>
  <si>
    <t>Uredska oprema i namještaj</t>
  </si>
  <si>
    <t>OŠ STJEPANA IVIČEVIĆA</t>
  </si>
  <si>
    <t>Planom za 2023. godinu predviđeno je prema slijedećem:</t>
  </si>
  <si>
    <t>za plaće i ostala materijalna prava zaposlenika MINISTARSTVA</t>
  </si>
  <si>
    <t>Za materijalne troškove od ministarstva</t>
  </si>
  <si>
    <t>za udžbenike od MINISTARSTVA</t>
  </si>
  <si>
    <t>Od Ministarstva</t>
  </si>
  <si>
    <t>od osiguranja za štete.</t>
  </si>
  <si>
    <t>od donacija</t>
  </si>
  <si>
    <t>od EU FONDOVA za ASISTENTE U NASTAVI</t>
  </si>
  <si>
    <t>od GRADA za ASISTENTE U NASTAVI</t>
  </si>
  <si>
    <r>
      <t>od GRADA za str. jezike i prod. nastavu kao i za</t>
    </r>
    <r>
      <rPr>
        <sz val="9"/>
        <color indexed="8"/>
        <rFont val="MS Sans Serif"/>
        <charset val="238"/>
      </rPr>
      <t xml:space="preserve"> MAT.TROŠKOVE</t>
    </r>
    <r>
      <rPr>
        <sz val="11"/>
        <color theme="1"/>
        <rFont val="Calibri"/>
        <family val="2"/>
        <charset val="238"/>
        <scheme val="minor"/>
      </rPr>
      <t xml:space="preserve"> iznad min. standarda</t>
    </r>
  </si>
  <si>
    <t>od GRADA za str. jezike i prod. nastavu kao i asistente u nastavi</t>
  </si>
  <si>
    <t>po projektu ŠKOLSKA SHEMA</t>
  </si>
  <si>
    <t xml:space="preserve"> vlastitih prihoda za KUHINJU, EKSKURZIJE I OSTALA PLAĆANJA.</t>
  </si>
  <si>
    <t>U izradi proračunskog plana vodilo se računa o zadanim maksimalnim limitima.</t>
  </si>
  <si>
    <t>OŠ Stjepana Ivičevića</t>
  </si>
  <si>
    <t>Računovođa:</t>
  </si>
  <si>
    <t>Miro Mucić</t>
  </si>
  <si>
    <t xml:space="preserve"> prihoda i to:</t>
  </si>
  <si>
    <t>Rashodi su planirani po dosadašnjim realizacijama, uvažavajuću poskupljenja energenata</t>
  </si>
  <si>
    <t xml:space="preserve">i troškove posljednjeg sudskog postupka (Mira Glučina) za 2023. godinu, da bi se 2024. i 2025. godine </t>
  </si>
  <si>
    <t>ta sredstva prenijela na energente i investicijsko.</t>
  </si>
  <si>
    <t xml:space="preserve">Također u ovom proračunskom planu nema kapitalnih ulaganja, osim ministarstva za udžbenike i od grada </t>
  </si>
  <si>
    <t>projekt "LAKŠE TORBE ZA NAŠE ŠKOLARCE"</t>
  </si>
  <si>
    <t>Iz decentraliziranih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</si>
</sst>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#,##0\ [$€-1]"/>
    <numFmt numFmtId="166" formatCode="#,##0.00\ [$€-1]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4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indexed="8"/>
      <name val="MS Sans Serif"/>
      <charset val="238"/>
    </font>
    <font>
      <b/>
      <sz val="11"/>
      <color indexed="8"/>
      <name val="MS Sans Serif"/>
      <charset val="238"/>
    </font>
    <font>
      <b/>
      <sz val="10"/>
      <color indexed="8"/>
      <name val="MS Sans Serif"/>
      <charset val="238"/>
    </font>
    <font>
      <sz val="9"/>
      <color indexed="8"/>
      <name val="MS Sans Serif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9" fillId="0" borderId="0"/>
    <xf numFmtId="0" fontId="3" fillId="0" borderId="0"/>
    <xf numFmtId="0" fontId="3" fillId="0" borderId="0"/>
  </cellStyleXfs>
  <cellXfs count="17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4" fontId="0" fillId="0" borderId="0" xfId="0" applyNumberFormat="1"/>
    <xf numFmtId="49" fontId="18" fillId="0" borderId="3" xfId="0" applyNumberFormat="1" applyFont="1" applyFill="1" applyBorder="1" applyAlignment="1" applyProtection="1">
      <alignment horizontal="left" vertical="center"/>
      <protection hidden="1"/>
    </xf>
    <xf numFmtId="49" fontId="20" fillId="0" borderId="3" xfId="0" applyNumberFormat="1" applyFont="1" applyFill="1" applyBorder="1" applyAlignment="1" applyProtection="1">
      <alignment horizontal="left" vertical="center"/>
      <protection hidden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0" fillId="0" borderId="3" xfId="0" applyNumberFormat="1" applyBorder="1"/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5" borderId="6" xfId="0" applyNumberFormat="1" applyFont="1" applyFill="1" applyBorder="1" applyAlignment="1" applyProtection="1">
      <alignment horizontal="center" vertical="center" wrapText="1"/>
    </xf>
    <xf numFmtId="0" fontId="23" fillId="5" borderId="7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4" fontId="25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8" fillId="0" borderId="0" xfId="3" applyFont="1" applyFill="1" applyBorder="1" applyAlignment="1">
      <alignment horizontal="left" vertical="center" wrapText="1"/>
    </xf>
    <xf numFmtId="0" fontId="23" fillId="0" borderId="0" xfId="2" applyFont="1" applyFill="1" applyBorder="1" applyAlignment="1">
      <alignment horizontal="left" wrapText="1"/>
    </xf>
    <xf numFmtId="0" fontId="22" fillId="0" borderId="0" xfId="2" applyFont="1" applyFill="1" applyBorder="1" applyAlignment="1">
      <alignment horizontal="left" wrapText="1"/>
    </xf>
    <xf numFmtId="0" fontId="29" fillId="5" borderId="0" xfId="0" applyNumberFormat="1" applyFont="1" applyFill="1" applyBorder="1" applyAlignment="1" applyProtection="1">
      <alignment horizontal="center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2" fillId="5" borderId="0" xfId="0" applyNumberFormat="1" applyFont="1" applyFill="1" applyBorder="1" applyAlignment="1" applyProtection="1">
      <alignment wrapText="1"/>
    </xf>
    <xf numFmtId="4" fontId="31" fillId="0" borderId="0" xfId="0" applyNumberFormat="1" applyFont="1" applyFill="1" applyBorder="1" applyAlignment="1" applyProtection="1">
      <alignment horizontal="center" vertical="center"/>
    </xf>
    <xf numFmtId="4" fontId="31" fillId="5" borderId="8" xfId="0" applyNumberFormat="1" applyFont="1" applyFill="1" applyBorder="1" applyAlignment="1" applyProtection="1">
      <alignment horizontal="center" vertical="center" wrapText="1"/>
    </xf>
    <xf numFmtId="4" fontId="31" fillId="5" borderId="9" xfId="0" applyNumberFormat="1" applyFont="1" applyFill="1" applyBorder="1" applyAlignment="1" applyProtection="1">
      <alignment horizontal="center" vertical="center" wrapText="1"/>
    </xf>
    <xf numFmtId="4" fontId="31" fillId="0" borderId="0" xfId="0" applyNumberFormat="1" applyFont="1" applyFill="1" applyBorder="1" applyAlignment="1" applyProtection="1"/>
    <xf numFmtId="4" fontId="32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4" fontId="32" fillId="5" borderId="0" xfId="0" applyNumberFormat="1" applyFont="1" applyFill="1" applyBorder="1" applyAlignment="1" applyProtection="1"/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4" xfId="0" applyNumberFormat="1" applyFont="1" applyFill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3" fillId="5" borderId="0" xfId="0" applyNumberFormat="1" applyFont="1" applyFill="1" applyBorder="1" applyAlignment="1" applyProtection="1">
      <alignment horizontal="center" vertical="center" wrapText="1"/>
    </xf>
    <xf numFmtId="4" fontId="31" fillId="5" borderId="0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0" xfId="0" applyFill="1" applyBorder="1"/>
    <xf numFmtId="0" fontId="0" fillId="0" borderId="3" xfId="0" applyBorder="1" applyAlignment="1">
      <alignment wrapText="1"/>
    </xf>
    <xf numFmtId="4" fontId="6" fillId="2" borderId="3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 applyProtection="1">
      <alignment wrapText="1"/>
    </xf>
    <xf numFmtId="0" fontId="34" fillId="0" borderId="3" xfId="0" applyFont="1" applyBorder="1" applyAlignment="1">
      <alignment wrapText="1"/>
    </xf>
    <xf numFmtId="3" fontId="0" fillId="0" borderId="0" xfId="0" applyNumberFormat="1"/>
    <xf numFmtId="0" fontId="9" fillId="2" borderId="3" xfId="0" quotePrefix="1" applyFont="1" applyFill="1" applyBorder="1" applyAlignment="1">
      <alignment horizontal="left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0" fillId="0" borderId="3" xfId="0" applyFill="1" applyBorder="1"/>
    <xf numFmtId="4" fontId="6" fillId="2" borderId="4" xfId="0" applyNumberFormat="1" applyFont="1" applyFill="1" applyBorder="1" applyAlignment="1">
      <alignment horizontal="right"/>
    </xf>
    <xf numFmtId="2" fontId="0" fillId="0" borderId="0" xfId="0" applyNumberFormat="1"/>
    <xf numFmtId="4" fontId="34" fillId="0" borderId="3" xfId="0" applyNumberFormat="1" applyFont="1" applyBorder="1"/>
    <xf numFmtId="4" fontId="22" fillId="0" borderId="0" xfId="0" applyNumberFormat="1" applyFont="1" applyFill="1" applyBorder="1" applyAlignment="1" applyProtection="1"/>
    <xf numFmtId="4" fontId="23" fillId="0" borderId="0" xfId="0" applyNumberFormat="1" applyFont="1" applyFill="1" applyBorder="1" applyAlignment="1" applyProtection="1"/>
    <xf numFmtId="0" fontId="23" fillId="5" borderId="8" xfId="0" applyNumberFormat="1" applyFont="1" applyFill="1" applyBorder="1" applyAlignment="1" applyProtection="1">
      <alignment horizontal="center" vertical="center" wrapText="1"/>
    </xf>
    <xf numFmtId="165" fontId="6" fillId="3" borderId="3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 applyProtection="1">
      <alignment horizontal="right" wrapText="1"/>
    </xf>
    <xf numFmtId="165" fontId="6" fillId="0" borderId="3" xfId="0" applyNumberFormat="1" applyFont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3" borderId="1" xfId="0" quotePrefix="1" applyNumberFormat="1" applyFont="1" applyFill="1" applyBorder="1" applyAlignment="1">
      <alignment horizontal="right"/>
    </xf>
    <xf numFmtId="164" fontId="6" fillId="3" borderId="3" xfId="0" quotePrefix="1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 applyProtection="1">
      <alignment horizontal="center"/>
    </xf>
    <xf numFmtId="0" fontId="35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6" fontId="0" fillId="0" borderId="0" xfId="0" applyNumberFormat="1" applyFill="1" applyBorder="1" applyAlignment="1" applyProtection="1"/>
    <xf numFmtId="4" fontId="0" fillId="0" borderId="0" xfId="0" applyNumberFormat="1" applyFill="1" applyBorder="1" applyAlignment="1" applyProtection="1"/>
    <xf numFmtId="166" fontId="36" fillId="0" borderId="0" xfId="0" applyNumberFormat="1" applyFont="1" applyFill="1" applyBorder="1" applyAlignment="1" applyProtection="1"/>
    <xf numFmtId="4" fontId="36" fillId="0" borderId="0" xfId="0" applyNumberFormat="1" applyFont="1" applyFill="1" applyBorder="1" applyAlignment="1" applyProtection="1"/>
    <xf numFmtId="166" fontId="37" fillId="0" borderId="0" xfId="0" applyNumberFormat="1" applyFont="1" applyFill="1" applyBorder="1" applyAlignment="1" applyProtection="1"/>
    <xf numFmtId="4" fontId="37" fillId="0" borderId="0" xfId="0" applyNumberFormat="1" applyFont="1" applyFill="1" applyBorder="1" applyAlignment="1" applyProtection="1"/>
    <xf numFmtId="4" fontId="0" fillId="0" borderId="0" xfId="0" applyNumberFormat="1" applyFont="1" applyFill="1" applyBorder="1" applyAlignment="1" applyProtection="1"/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/>
    </xf>
    <xf numFmtId="0" fontId="11" fillId="0" borderId="2" xfId="0" quotePrefix="1" applyNumberFormat="1" applyFont="1" applyFill="1" applyBorder="1" applyAlignment="1" applyProtection="1">
      <alignment horizontal="left" vertical="center"/>
    </xf>
    <xf numFmtId="0" fontId="11" fillId="0" borderId="4" xfId="0" quotePrefix="1" applyNumberFormat="1" applyFont="1" applyFill="1" applyBorder="1" applyAlignment="1" applyProtection="1">
      <alignment horizontal="left" vertical="center"/>
    </xf>
    <xf numFmtId="0" fontId="11" fillId="3" borderId="3" xfId="0" quotePrefix="1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34" fillId="0" borderId="3" xfId="0" applyFont="1" applyBorder="1" applyAlignment="1">
      <alignment horizontal="lef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/>
    </xf>
    <xf numFmtId="166" fontId="35" fillId="0" borderId="0" xfId="0" applyNumberFormat="1" applyFont="1" applyFill="1" applyBorder="1" applyAlignment="1" applyProtection="1">
      <alignment horizontal="center"/>
    </xf>
  </cellXfs>
  <cellStyles count="4">
    <cellStyle name="Normal_Podaci" xfId="1" xr:uid="{D2BE4E81-C102-4F5B-AAD7-D2B74F170311}"/>
    <cellStyle name="Normalno" xfId="0" builtinId="0"/>
    <cellStyle name="Obično_List4" xfId="3" xr:uid="{3D0845E5-C371-416D-8044-711D53C42A00}"/>
    <cellStyle name="Obično_List5" xfId="2" xr:uid="{07A36E47-BB82-4A67-A06F-B6634B170D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opLeftCell="A22" workbookViewId="0">
      <selection activeCell="J14" sqref="J14"/>
    </sheetView>
  </sheetViews>
  <sheetFormatPr defaultRowHeight="15" x14ac:dyDescent="0.25"/>
  <cols>
    <col min="5" max="10" width="25.28515625" customWidth="1"/>
    <col min="14" max="14" width="11.7109375" style="47" bestFit="1" customWidth="1"/>
  </cols>
  <sheetData>
    <row r="1" spans="1:14" ht="42" customHeight="1" x14ac:dyDescent="0.25">
      <c r="A1" s="132" t="s">
        <v>70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4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ht="15.75" x14ac:dyDescent="0.25">
      <c r="A3" s="132" t="s">
        <v>40</v>
      </c>
      <c r="B3" s="132"/>
      <c r="C3" s="132"/>
      <c r="D3" s="132"/>
      <c r="E3" s="132"/>
      <c r="F3" s="132"/>
      <c r="G3" s="132"/>
      <c r="H3" s="132"/>
      <c r="I3" s="134"/>
      <c r="J3" s="134"/>
    </row>
    <row r="4" spans="1:14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4" ht="18" customHeight="1" x14ac:dyDescent="0.25">
      <c r="A5" s="132" t="s">
        <v>54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4" ht="18" x14ac:dyDescent="0.25">
      <c r="A6" s="1"/>
      <c r="B6" s="2"/>
      <c r="C6" s="2"/>
      <c r="D6" s="2"/>
      <c r="E6" s="7"/>
      <c r="F6" s="8"/>
      <c r="G6" s="8"/>
      <c r="H6" s="8"/>
      <c r="I6" s="8"/>
      <c r="J6" s="44" t="s">
        <v>59</v>
      </c>
    </row>
    <row r="7" spans="1:14" ht="25.5" x14ac:dyDescent="0.25">
      <c r="A7" s="34"/>
      <c r="B7" s="35"/>
      <c r="C7" s="35"/>
      <c r="D7" s="36"/>
      <c r="E7" s="37"/>
      <c r="F7" s="4" t="s">
        <v>56</v>
      </c>
      <c r="G7" s="4" t="s">
        <v>57</v>
      </c>
      <c r="H7" s="4" t="s">
        <v>62</v>
      </c>
      <c r="I7" s="4" t="s">
        <v>63</v>
      </c>
      <c r="J7" s="4" t="s">
        <v>64</v>
      </c>
    </row>
    <row r="8" spans="1:14" x14ac:dyDescent="0.25">
      <c r="A8" s="135" t="s">
        <v>0</v>
      </c>
      <c r="B8" s="136"/>
      <c r="C8" s="136"/>
      <c r="D8" s="136"/>
      <c r="E8" s="137"/>
      <c r="F8" s="115">
        <f>SUM(F9)</f>
        <v>13797272.939999999</v>
      </c>
      <c r="G8" s="115">
        <f>SUM(G9)</f>
        <v>14545287</v>
      </c>
      <c r="H8" s="111">
        <f t="shared" ref="H8:J8" si="0">SUM(H9:H11)</f>
        <v>2071319.21</v>
      </c>
      <c r="I8" s="111">
        <f t="shared" si="0"/>
        <v>2071319.21</v>
      </c>
      <c r="J8" s="111">
        <f t="shared" si="0"/>
        <v>2071319.21</v>
      </c>
    </row>
    <row r="9" spans="1:14" x14ac:dyDescent="0.25">
      <c r="A9" s="138" t="s">
        <v>1</v>
      </c>
      <c r="B9" s="131"/>
      <c r="C9" s="131"/>
      <c r="D9" s="131"/>
      <c r="E9" s="139"/>
      <c r="F9" s="116">
        <v>13797272.939999999</v>
      </c>
      <c r="G9" s="116">
        <f>' Račun prihoda i rashoda'!F10</f>
        <v>14545287</v>
      </c>
      <c r="H9" s="112"/>
      <c r="I9" s="112"/>
      <c r="J9" s="112"/>
    </row>
    <row r="10" spans="1:14" s="83" customFormat="1" x14ac:dyDescent="0.25">
      <c r="A10" s="138" t="s">
        <v>131</v>
      </c>
      <c r="B10" s="141"/>
      <c r="C10" s="141"/>
      <c r="D10" s="141"/>
      <c r="E10" s="142"/>
      <c r="F10" s="116">
        <f>SUM(F9/7.5345)</f>
        <v>1831212.8130599242</v>
      </c>
      <c r="G10" s="116">
        <f>SUM(G9/7.5345)</f>
        <v>1930491.3398367509</v>
      </c>
      <c r="H10" s="112">
        <f>' Račun prihoda i rashoda'!G10</f>
        <v>2071319.21</v>
      </c>
      <c r="I10" s="112">
        <f>' Račun prihoda i rashoda'!H10</f>
        <v>2071319.21</v>
      </c>
      <c r="J10" s="112">
        <f>' Račun prihoda i rashoda'!I10</f>
        <v>2071319.21</v>
      </c>
      <c r="N10" s="47"/>
    </row>
    <row r="11" spans="1:14" x14ac:dyDescent="0.25">
      <c r="A11" s="140" t="s">
        <v>2</v>
      </c>
      <c r="B11" s="139"/>
      <c r="C11" s="139"/>
      <c r="D11" s="139"/>
      <c r="E11" s="139"/>
      <c r="F11" s="116"/>
      <c r="G11" s="116">
        <v>0</v>
      </c>
      <c r="H11" s="112"/>
      <c r="I11" s="112"/>
      <c r="J11" s="112"/>
    </row>
    <row r="12" spans="1:14" x14ac:dyDescent="0.25">
      <c r="A12" s="45" t="s">
        <v>3</v>
      </c>
      <c r="B12" s="46"/>
      <c r="C12" s="46"/>
      <c r="D12" s="46"/>
      <c r="E12" s="46"/>
      <c r="F12" s="115">
        <f>SUM(F13)</f>
        <v>13754989.199999999</v>
      </c>
      <c r="G12" s="115">
        <f t="shared" ref="G12" si="1">SUM(G13)</f>
        <v>14545287</v>
      </c>
      <c r="H12" s="111">
        <f>H14</f>
        <v>2073973.6542524386</v>
      </c>
      <c r="I12" s="111">
        <f t="shared" ref="I12:J12" si="2">I14</f>
        <v>2073973.6542524386</v>
      </c>
      <c r="J12" s="111">
        <f t="shared" si="2"/>
        <v>2073973.6542524386</v>
      </c>
    </row>
    <row r="13" spans="1:14" x14ac:dyDescent="0.25">
      <c r="A13" s="130" t="s">
        <v>4</v>
      </c>
      <c r="B13" s="131"/>
      <c r="C13" s="131"/>
      <c r="D13" s="131"/>
      <c r="E13" s="131"/>
      <c r="F13" s="116">
        <v>13754989.199999999</v>
      </c>
      <c r="G13" s="116">
        <f>' Račun prihoda i rashoda'!F62</f>
        <v>14545287</v>
      </c>
      <c r="H13" s="112"/>
      <c r="I13" s="112"/>
      <c r="J13" s="113"/>
    </row>
    <row r="14" spans="1:14" s="83" customFormat="1" x14ac:dyDescent="0.25">
      <c r="A14" s="143" t="s">
        <v>132</v>
      </c>
      <c r="B14" s="144"/>
      <c r="C14" s="144"/>
      <c r="D14" s="144"/>
      <c r="E14" s="145"/>
      <c r="F14" s="116">
        <f>SUM(F13/7.5345)</f>
        <v>1825600.7963368504</v>
      </c>
      <c r="G14" s="116">
        <f>SUM(G13/7.5345)</f>
        <v>1930491.3398367509</v>
      </c>
      <c r="H14" s="112">
        <f>' Račun prihoda i rashoda'!G91</f>
        <v>2073973.6542524386</v>
      </c>
      <c r="I14" s="112">
        <f>' Račun prihoda i rashoda'!H91</f>
        <v>2073973.6542524386</v>
      </c>
      <c r="J14" s="113">
        <f>' Račun prihoda i rashoda'!I91</f>
        <v>2073973.6542524386</v>
      </c>
      <c r="N14" s="47"/>
    </row>
    <row r="15" spans="1:14" x14ac:dyDescent="0.25">
      <c r="A15" s="148" t="s">
        <v>5</v>
      </c>
      <c r="B15" s="139"/>
      <c r="C15" s="139"/>
      <c r="D15" s="139"/>
      <c r="E15" s="139"/>
      <c r="F15" s="117"/>
      <c r="G15" s="117"/>
      <c r="H15" s="114"/>
      <c r="I15" s="114"/>
      <c r="J15" s="113"/>
    </row>
    <row r="16" spans="1:14" x14ac:dyDescent="0.25">
      <c r="A16" s="147" t="s">
        <v>6</v>
      </c>
      <c r="B16" s="136"/>
      <c r="C16" s="136"/>
      <c r="D16" s="136"/>
      <c r="E16" s="136"/>
      <c r="F16" s="115">
        <f>F8-F12</f>
        <v>42283.740000000224</v>
      </c>
      <c r="G16" s="115">
        <f t="shared" ref="G16:J16" si="3">G8-G12</f>
        <v>0</v>
      </c>
      <c r="H16" s="111">
        <f t="shared" si="3"/>
        <v>-2654.4442524386104</v>
      </c>
      <c r="I16" s="111">
        <f t="shared" si="3"/>
        <v>-2654.4442524386104</v>
      </c>
      <c r="J16" s="111">
        <f t="shared" si="3"/>
        <v>-2654.4442524386104</v>
      </c>
    </row>
    <row r="17" spans="1:14" s="83" customFormat="1" x14ac:dyDescent="0.25">
      <c r="A17" s="146" t="s">
        <v>133</v>
      </c>
      <c r="B17" s="146"/>
      <c r="C17" s="146"/>
      <c r="D17" s="146"/>
      <c r="E17" s="146"/>
      <c r="F17" s="115">
        <f>F10-F14</f>
        <v>5612.0167230737861</v>
      </c>
      <c r="G17" s="115"/>
      <c r="H17" s="111"/>
      <c r="I17" s="111"/>
      <c r="J17" s="111"/>
      <c r="N17" s="47"/>
    </row>
    <row r="18" spans="1:14" ht="18" x14ac:dyDescent="0.25">
      <c r="A18" s="5"/>
      <c r="B18" s="9"/>
      <c r="C18" s="9"/>
      <c r="D18" s="9"/>
      <c r="E18" s="9"/>
      <c r="F18" s="9"/>
      <c r="G18" s="9"/>
      <c r="H18" s="3"/>
      <c r="I18" s="3"/>
      <c r="J18" s="3"/>
    </row>
    <row r="19" spans="1:14" ht="18" customHeight="1" x14ac:dyDescent="0.25">
      <c r="A19" s="132" t="s">
        <v>55</v>
      </c>
      <c r="B19" s="133"/>
      <c r="C19" s="133"/>
      <c r="D19" s="133"/>
      <c r="E19" s="133"/>
      <c r="F19" s="133"/>
      <c r="G19" s="133"/>
      <c r="H19" s="133"/>
      <c r="I19" s="133"/>
      <c r="J19" s="133"/>
    </row>
    <row r="20" spans="1:14" ht="18" x14ac:dyDescent="0.25">
      <c r="A20" s="30"/>
      <c r="B20" s="28"/>
      <c r="C20" s="28"/>
      <c r="D20" s="28"/>
      <c r="E20" s="28"/>
      <c r="F20" s="28"/>
      <c r="G20" s="28"/>
      <c r="H20" s="29"/>
      <c r="I20" s="29"/>
      <c r="J20" s="29"/>
    </row>
    <row r="21" spans="1:14" ht="25.5" x14ac:dyDescent="0.25">
      <c r="A21" s="34"/>
      <c r="B21" s="35"/>
      <c r="C21" s="35"/>
      <c r="D21" s="36"/>
      <c r="E21" s="37"/>
      <c r="F21" s="4" t="s">
        <v>12</v>
      </c>
      <c r="G21" s="4" t="s">
        <v>13</v>
      </c>
      <c r="H21" s="4" t="s">
        <v>62</v>
      </c>
      <c r="I21" s="4" t="s">
        <v>63</v>
      </c>
      <c r="J21" s="4" t="s">
        <v>64</v>
      </c>
    </row>
    <row r="22" spans="1:14" ht="15.75" customHeight="1" x14ac:dyDescent="0.25">
      <c r="A22" s="138" t="s">
        <v>8</v>
      </c>
      <c r="B22" s="141"/>
      <c r="C22" s="141"/>
      <c r="D22" s="141"/>
      <c r="E22" s="142"/>
      <c r="F22" s="39"/>
      <c r="G22" s="39"/>
      <c r="H22" s="39"/>
      <c r="I22" s="39"/>
      <c r="J22" s="39"/>
    </row>
    <row r="23" spans="1:14" x14ac:dyDescent="0.25">
      <c r="A23" s="138" t="s">
        <v>9</v>
      </c>
      <c r="B23" s="131"/>
      <c r="C23" s="131"/>
      <c r="D23" s="131"/>
      <c r="E23" s="131"/>
      <c r="F23" s="39"/>
      <c r="G23" s="39"/>
      <c r="H23" s="39"/>
      <c r="I23" s="39"/>
      <c r="J23" s="39"/>
    </row>
    <row r="24" spans="1:14" x14ac:dyDescent="0.25">
      <c r="A24" s="147" t="s">
        <v>10</v>
      </c>
      <c r="B24" s="136"/>
      <c r="C24" s="136"/>
      <c r="D24" s="136"/>
      <c r="E24" s="136"/>
      <c r="F24" s="38">
        <f>SUM(F22:F23)</f>
        <v>0</v>
      </c>
      <c r="G24" s="38">
        <f t="shared" ref="G24:J24" si="4">SUM(G22:G23)</f>
        <v>0</v>
      </c>
      <c r="H24" s="38">
        <f t="shared" si="4"/>
        <v>0</v>
      </c>
      <c r="I24" s="38">
        <f t="shared" si="4"/>
        <v>0</v>
      </c>
      <c r="J24" s="38">
        <f t="shared" si="4"/>
        <v>0</v>
      </c>
    </row>
    <row r="25" spans="1:14" ht="18" x14ac:dyDescent="0.25">
      <c r="A25" s="27"/>
      <c r="B25" s="28"/>
      <c r="C25" s="28"/>
      <c r="D25" s="28"/>
      <c r="E25" s="28"/>
      <c r="F25" s="28"/>
      <c r="G25" s="28"/>
      <c r="H25" s="29"/>
      <c r="I25" s="29"/>
      <c r="J25" s="29"/>
    </row>
    <row r="26" spans="1:14" ht="18" customHeight="1" x14ac:dyDescent="0.25">
      <c r="A26" s="132" t="s">
        <v>72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4" ht="18" x14ac:dyDescent="0.25">
      <c r="A27" s="27"/>
      <c r="B27" s="28"/>
      <c r="C27" s="28"/>
      <c r="D27" s="28"/>
      <c r="E27" s="28"/>
      <c r="F27" s="28"/>
      <c r="G27" s="28"/>
      <c r="H27" s="29"/>
      <c r="I27" s="29"/>
      <c r="J27" s="29"/>
    </row>
    <row r="28" spans="1:14" ht="25.5" x14ac:dyDescent="0.25">
      <c r="A28" s="34"/>
      <c r="B28" s="35"/>
      <c r="C28" s="35"/>
      <c r="D28" s="36"/>
      <c r="E28" s="37"/>
      <c r="F28" s="4" t="s">
        <v>12</v>
      </c>
      <c r="G28" s="4" t="s">
        <v>13</v>
      </c>
      <c r="H28" s="4" t="s">
        <v>62</v>
      </c>
      <c r="I28" s="4" t="s">
        <v>63</v>
      </c>
      <c r="J28" s="4" t="s">
        <v>64</v>
      </c>
    </row>
    <row r="29" spans="1:14" x14ac:dyDescent="0.25">
      <c r="A29" s="151" t="s">
        <v>58</v>
      </c>
      <c r="B29" s="152"/>
      <c r="C29" s="152"/>
      <c r="D29" s="152"/>
      <c r="E29" s="153"/>
      <c r="F29" s="41"/>
      <c r="G29" s="41"/>
      <c r="H29" s="41"/>
      <c r="I29" s="41"/>
      <c r="J29" s="42"/>
    </row>
    <row r="30" spans="1:14" ht="30" customHeight="1" x14ac:dyDescent="0.25">
      <c r="A30" s="154" t="s">
        <v>7</v>
      </c>
      <c r="B30" s="155"/>
      <c r="C30" s="155"/>
      <c r="D30" s="155"/>
      <c r="E30" s="156"/>
      <c r="F30" s="118">
        <v>146738.23000000001</v>
      </c>
      <c r="G30" s="43"/>
      <c r="H30" s="43"/>
      <c r="I30" s="43"/>
      <c r="J30" s="40"/>
    </row>
    <row r="31" spans="1:14" s="83" customFormat="1" ht="30" customHeight="1" x14ac:dyDescent="0.25">
      <c r="A31" s="157" t="s">
        <v>134</v>
      </c>
      <c r="B31" s="157"/>
      <c r="C31" s="157"/>
      <c r="D31" s="157"/>
      <c r="E31" s="157"/>
      <c r="F31" s="119">
        <f>SUM(F30/7.5345)</f>
        <v>19475.509987391335</v>
      </c>
      <c r="G31" s="103"/>
      <c r="H31" s="103"/>
      <c r="I31" s="103"/>
      <c r="J31" s="40"/>
      <c r="N31" s="47"/>
    </row>
    <row r="34" spans="1:10" x14ac:dyDescent="0.25">
      <c r="A34" s="130" t="s">
        <v>11</v>
      </c>
      <c r="B34" s="131"/>
      <c r="C34" s="131"/>
      <c r="D34" s="131"/>
      <c r="E34" s="131"/>
      <c r="F34" s="39">
        <v>0</v>
      </c>
      <c r="G34" s="39">
        <v>0</v>
      </c>
      <c r="H34" s="39">
        <v>0</v>
      </c>
      <c r="I34" s="39">
        <v>0</v>
      </c>
      <c r="J34" s="39">
        <v>0</v>
      </c>
    </row>
    <row r="35" spans="1:10" ht="11.25" customHeight="1" x14ac:dyDescent="0.25">
      <c r="A35" s="22"/>
      <c r="B35" s="23"/>
      <c r="C35" s="23"/>
      <c r="D35" s="23"/>
      <c r="E35" s="23"/>
      <c r="F35" s="24"/>
      <c r="G35" s="24"/>
      <c r="H35" s="24"/>
      <c r="I35" s="24"/>
      <c r="J35" s="24"/>
    </row>
    <row r="36" spans="1:10" ht="29.25" customHeight="1" x14ac:dyDescent="0.25">
      <c r="A36" s="149" t="s">
        <v>73</v>
      </c>
      <c r="B36" s="150"/>
      <c r="C36" s="150"/>
      <c r="D36" s="150"/>
      <c r="E36" s="150"/>
      <c r="F36" s="150"/>
      <c r="G36" s="150"/>
      <c r="H36" s="150"/>
      <c r="I36" s="150"/>
      <c r="J36" s="150"/>
    </row>
    <row r="37" spans="1:10" ht="8.25" customHeight="1" x14ac:dyDescent="0.25"/>
    <row r="38" spans="1:10" x14ac:dyDescent="0.25">
      <c r="A38" s="149" t="s">
        <v>60</v>
      </c>
      <c r="B38" s="150"/>
      <c r="C38" s="150"/>
      <c r="D38" s="150"/>
      <c r="E38" s="150"/>
      <c r="F38" s="150"/>
      <c r="G38" s="150"/>
      <c r="H38" s="150"/>
      <c r="I38" s="150"/>
      <c r="J38" s="150"/>
    </row>
    <row r="39" spans="1:10" ht="8.25" customHeight="1" x14ac:dyDescent="0.25"/>
    <row r="40" spans="1:10" ht="29.25" customHeight="1" x14ac:dyDescent="0.25">
      <c r="A40" s="149" t="s">
        <v>61</v>
      </c>
      <c r="B40" s="150"/>
      <c r="C40" s="150"/>
      <c r="D40" s="150"/>
      <c r="E40" s="150"/>
      <c r="F40" s="150"/>
      <c r="G40" s="150"/>
      <c r="H40" s="150"/>
      <c r="I40" s="150"/>
      <c r="J40" s="150"/>
    </row>
  </sheetData>
  <mergeCells count="24">
    <mergeCell ref="A40:J40"/>
    <mergeCell ref="A26:J26"/>
    <mergeCell ref="A36:J36"/>
    <mergeCell ref="A34:E34"/>
    <mergeCell ref="A38:J38"/>
    <mergeCell ref="A29:E29"/>
    <mergeCell ref="A30:E30"/>
    <mergeCell ref="A31:E31"/>
    <mergeCell ref="A22:E22"/>
    <mergeCell ref="A23:E23"/>
    <mergeCell ref="A24:E24"/>
    <mergeCell ref="A15:E15"/>
    <mergeCell ref="A16:E16"/>
    <mergeCell ref="A13:E13"/>
    <mergeCell ref="A5:J5"/>
    <mergeCell ref="A19:J19"/>
    <mergeCell ref="A1:J1"/>
    <mergeCell ref="A3:J3"/>
    <mergeCell ref="A8:E8"/>
    <mergeCell ref="A9:E9"/>
    <mergeCell ref="A11:E11"/>
    <mergeCell ref="A10:E10"/>
    <mergeCell ref="A14:E14"/>
    <mergeCell ref="A17:E17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1"/>
  <sheetViews>
    <sheetView topLeftCell="A82" workbookViewId="0">
      <selection activeCell="G91" sqref="G91"/>
    </sheetView>
  </sheetViews>
  <sheetFormatPr defaultRowHeight="15" x14ac:dyDescent="0.25"/>
  <cols>
    <col min="1" max="1" width="7.42578125" bestFit="1" customWidth="1"/>
    <col min="2" max="2" width="13.7109375" bestFit="1" customWidth="1"/>
    <col min="3" max="3" width="5.42578125" bestFit="1" customWidth="1"/>
    <col min="4" max="4" width="25.28515625" customWidth="1"/>
    <col min="5" max="5" width="25.28515625" style="83" customWidth="1"/>
    <col min="6" max="9" width="25.28515625" customWidth="1"/>
    <col min="12" max="12" width="11.7109375" bestFit="1" customWidth="1"/>
  </cols>
  <sheetData>
    <row r="1" spans="1:9" ht="42" customHeight="1" x14ac:dyDescent="0.25">
      <c r="A1" s="132" t="s">
        <v>70</v>
      </c>
      <c r="B1" s="132"/>
      <c r="C1" s="132"/>
      <c r="D1" s="132"/>
      <c r="E1" s="132"/>
      <c r="F1" s="132"/>
      <c r="G1" s="132"/>
      <c r="H1" s="132"/>
      <c r="I1" s="132"/>
    </row>
    <row r="2" spans="1:9" ht="18" customHeight="1" x14ac:dyDescent="0.25">
      <c r="A2" s="5"/>
      <c r="B2" s="5"/>
      <c r="C2" s="5"/>
      <c r="D2" s="5"/>
      <c r="E2" s="84"/>
      <c r="F2" s="5"/>
      <c r="G2" s="5"/>
      <c r="H2" s="5"/>
      <c r="I2" s="5"/>
    </row>
    <row r="3" spans="1:9" ht="15.75" x14ac:dyDescent="0.25">
      <c r="A3" s="132" t="s">
        <v>40</v>
      </c>
      <c r="B3" s="132"/>
      <c r="C3" s="132"/>
      <c r="D3" s="132"/>
      <c r="E3" s="132"/>
      <c r="F3" s="132"/>
      <c r="G3" s="132"/>
      <c r="H3" s="134"/>
      <c r="I3" s="134"/>
    </row>
    <row r="4" spans="1:9" ht="18" x14ac:dyDescent="0.25">
      <c r="A4" s="5"/>
      <c r="B4" s="5"/>
      <c r="C4" s="5"/>
      <c r="D4" s="5"/>
      <c r="E4" s="84"/>
      <c r="F4" s="5"/>
      <c r="G4" s="5"/>
      <c r="H4" s="6"/>
      <c r="I4" s="6"/>
    </row>
    <row r="5" spans="1:9" ht="18" customHeight="1" x14ac:dyDescent="0.25">
      <c r="A5" s="132" t="s">
        <v>15</v>
      </c>
      <c r="B5" s="133"/>
      <c r="C5" s="133"/>
      <c r="D5" s="133"/>
      <c r="E5" s="133"/>
      <c r="F5" s="133"/>
      <c r="G5" s="133"/>
      <c r="H5" s="133"/>
      <c r="I5" s="133"/>
    </row>
    <row r="6" spans="1:9" ht="18" x14ac:dyDescent="0.25">
      <c r="A6" s="5"/>
      <c r="B6" s="5"/>
      <c r="C6" s="5"/>
      <c r="D6" s="5"/>
      <c r="E6" s="84"/>
      <c r="F6" s="5"/>
      <c r="G6" s="5"/>
      <c r="H6" s="6"/>
      <c r="I6" s="6"/>
    </row>
    <row r="7" spans="1:9" ht="15.75" x14ac:dyDescent="0.25">
      <c r="A7" s="132" t="s">
        <v>1</v>
      </c>
      <c r="B7" s="158"/>
      <c r="C7" s="158"/>
      <c r="D7" s="158"/>
      <c r="E7" s="158"/>
      <c r="F7" s="158"/>
      <c r="G7" s="158"/>
      <c r="H7" s="158"/>
      <c r="I7" s="158"/>
    </row>
    <row r="8" spans="1:9" ht="18" x14ac:dyDescent="0.25">
      <c r="A8" s="5"/>
      <c r="B8" s="5"/>
      <c r="C8" s="5"/>
      <c r="D8" s="5"/>
      <c r="E8" s="84"/>
      <c r="F8" s="5"/>
      <c r="G8" s="5"/>
      <c r="H8" s="6"/>
      <c r="I8" s="6"/>
    </row>
    <row r="9" spans="1:9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87" t="s">
        <v>141</v>
      </c>
      <c r="F9" s="26" t="s">
        <v>13</v>
      </c>
      <c r="G9" s="26" t="s">
        <v>62</v>
      </c>
      <c r="H9" s="26" t="s">
        <v>63</v>
      </c>
      <c r="I9" s="26" t="s">
        <v>64</v>
      </c>
    </row>
    <row r="10" spans="1:9" ht="15.75" customHeight="1" x14ac:dyDescent="0.25">
      <c r="A10" s="13">
        <v>6</v>
      </c>
      <c r="B10" s="13"/>
      <c r="C10" s="13"/>
      <c r="D10" s="13" t="s">
        <v>19</v>
      </c>
      <c r="E10" s="105">
        <f>SUM(E11+E16+E21+E26+E31+E36)</f>
        <v>13797272.939999999</v>
      </c>
      <c r="F10" s="105">
        <f>SUM(F11+F16+F21+F26+F31+F36)</f>
        <v>14545287</v>
      </c>
      <c r="G10" s="105">
        <f>SUM(G11+G16+G21+G26+G31+G36)</f>
        <v>2071319.21</v>
      </c>
      <c r="H10" s="105">
        <f t="shared" ref="H10:I10" si="0">SUM(H11+H16+H21+H26+H31+H36)</f>
        <v>2071319.21</v>
      </c>
      <c r="I10" s="105">
        <f t="shared" si="0"/>
        <v>2071319.21</v>
      </c>
    </row>
    <row r="11" spans="1:9" ht="38.25" x14ac:dyDescent="0.25">
      <c r="A11" s="13"/>
      <c r="B11" s="18">
        <v>63</v>
      </c>
      <c r="C11" s="18"/>
      <c r="D11" s="18" t="s">
        <v>66</v>
      </c>
      <c r="E11" s="50">
        <f t="shared" ref="E11:F11" si="1">SUM(E12:E15)</f>
        <v>11376090.52</v>
      </c>
      <c r="F11" s="50">
        <f t="shared" si="1"/>
        <v>11784470</v>
      </c>
      <c r="G11" s="50">
        <f>SUM(G12:G15)</f>
        <v>1708673.44</v>
      </c>
      <c r="H11" s="50">
        <f t="shared" ref="H11:I11" si="2">SUM(H12:H15)</f>
        <v>1708673.44</v>
      </c>
      <c r="I11" s="50">
        <f t="shared" si="2"/>
        <v>1708673.44</v>
      </c>
    </row>
    <row r="12" spans="1:9" s="83" customFormat="1" ht="25.5" x14ac:dyDescent="0.25">
      <c r="A12" s="13"/>
      <c r="B12" s="18"/>
      <c r="C12" s="18">
        <v>32</v>
      </c>
      <c r="D12" s="21" t="s">
        <v>135</v>
      </c>
      <c r="E12" s="50"/>
      <c r="F12" s="51"/>
      <c r="G12" s="51"/>
      <c r="H12" s="51"/>
      <c r="I12" s="51"/>
    </row>
    <row r="13" spans="1:9" s="83" customFormat="1" ht="25.5" x14ac:dyDescent="0.25">
      <c r="A13" s="13"/>
      <c r="B13" s="18"/>
      <c r="C13" s="18">
        <v>54</v>
      </c>
      <c r="D13" s="21" t="s">
        <v>136</v>
      </c>
      <c r="E13" s="50">
        <v>11376090.52</v>
      </c>
      <c r="F13" s="51">
        <v>11784470</v>
      </c>
      <c r="G13" s="51">
        <v>1708673.44</v>
      </c>
      <c r="H13" s="51">
        <v>1708673.44</v>
      </c>
      <c r="I13" s="51">
        <v>1708673.44</v>
      </c>
    </row>
    <row r="14" spans="1:9" s="83" customFormat="1" ht="25.5" x14ac:dyDescent="0.25">
      <c r="A14" s="13"/>
      <c r="B14" s="18"/>
      <c r="C14" s="18">
        <v>55</v>
      </c>
      <c r="D14" s="21" t="s">
        <v>139</v>
      </c>
      <c r="E14" s="50"/>
      <c r="F14" s="51"/>
      <c r="G14" s="51"/>
      <c r="H14" s="51"/>
      <c r="I14" s="51"/>
    </row>
    <row r="15" spans="1:9" ht="25.5" x14ac:dyDescent="0.25">
      <c r="A15" s="14"/>
      <c r="B15" s="14"/>
      <c r="C15" s="14">
        <v>64</v>
      </c>
      <c r="D15" s="20" t="s">
        <v>137</v>
      </c>
      <c r="E15" s="50"/>
      <c r="F15" s="51"/>
      <c r="G15" s="51"/>
      <c r="H15" s="51"/>
      <c r="I15" s="51"/>
    </row>
    <row r="16" spans="1:9" s="83" customFormat="1" x14ac:dyDescent="0.25">
      <c r="A16" s="14"/>
      <c r="B16" s="14">
        <v>64</v>
      </c>
      <c r="C16" s="15"/>
      <c r="D16" s="14" t="s">
        <v>129</v>
      </c>
      <c r="E16" s="50">
        <f t="shared" ref="E16:I16" si="3">SUM(E17:E20)</f>
        <v>1506.23</v>
      </c>
      <c r="F16" s="50">
        <f t="shared" si="3"/>
        <v>0</v>
      </c>
      <c r="G16" s="50">
        <f t="shared" si="3"/>
        <v>0</v>
      </c>
      <c r="H16" s="50">
        <f t="shared" si="3"/>
        <v>0</v>
      </c>
      <c r="I16" s="50">
        <f t="shared" si="3"/>
        <v>0</v>
      </c>
    </row>
    <row r="17" spans="1:10" s="83" customFormat="1" ht="25.5" x14ac:dyDescent="0.25">
      <c r="A17" s="14"/>
      <c r="B17" s="14"/>
      <c r="C17" s="18">
        <v>32</v>
      </c>
      <c r="D17" s="21" t="s">
        <v>135</v>
      </c>
      <c r="E17" s="50">
        <v>6.43</v>
      </c>
      <c r="F17" s="51"/>
      <c r="G17" s="51"/>
      <c r="H17" s="51"/>
      <c r="I17" s="51"/>
    </row>
    <row r="18" spans="1:10" s="83" customFormat="1" ht="25.5" x14ac:dyDescent="0.25">
      <c r="A18" s="14"/>
      <c r="B18" s="14"/>
      <c r="C18" s="18">
        <v>54</v>
      </c>
      <c r="D18" s="21" t="s">
        <v>136</v>
      </c>
      <c r="E18" s="50"/>
      <c r="F18" s="51"/>
      <c r="G18" s="51"/>
      <c r="H18" s="51"/>
      <c r="I18" s="51"/>
    </row>
    <row r="19" spans="1:10" s="83" customFormat="1" ht="25.5" x14ac:dyDescent="0.25">
      <c r="A19" s="14"/>
      <c r="B19" s="14"/>
      <c r="C19" s="18">
        <v>55</v>
      </c>
      <c r="D19" s="21" t="s">
        <v>139</v>
      </c>
      <c r="E19" s="50"/>
      <c r="F19" s="51"/>
      <c r="G19" s="51"/>
      <c r="H19" s="51"/>
      <c r="I19" s="51"/>
    </row>
    <row r="20" spans="1:10" s="83" customFormat="1" ht="25.5" x14ac:dyDescent="0.25">
      <c r="A20" s="14"/>
      <c r="B20" s="14"/>
      <c r="C20" s="14">
        <v>64</v>
      </c>
      <c r="D20" s="20" t="s">
        <v>137</v>
      </c>
      <c r="E20" s="50">
        <v>1499.8</v>
      </c>
      <c r="F20" s="51"/>
      <c r="G20" s="51"/>
      <c r="H20" s="51"/>
      <c r="I20" s="51"/>
    </row>
    <row r="21" spans="1:10" s="83" customFormat="1" ht="51" x14ac:dyDescent="0.25">
      <c r="A21" s="14"/>
      <c r="B21" s="14">
        <v>65</v>
      </c>
      <c r="C21" s="14"/>
      <c r="D21" s="102" t="s">
        <v>140</v>
      </c>
      <c r="E21" s="50">
        <f t="shared" ref="E21:H21" si="4">SUM(E22:E25)</f>
        <v>4964.3100000000004</v>
      </c>
      <c r="F21" s="50">
        <f t="shared" si="4"/>
        <v>10000</v>
      </c>
      <c r="G21" s="50">
        <f t="shared" si="4"/>
        <v>3981.69</v>
      </c>
      <c r="H21" s="50">
        <f t="shared" si="4"/>
        <v>3981.69</v>
      </c>
      <c r="I21" s="50">
        <f>SUM(I22:I25)</f>
        <v>3981.69</v>
      </c>
    </row>
    <row r="22" spans="1:10" s="83" customFormat="1" ht="25.5" x14ac:dyDescent="0.25">
      <c r="A22" s="14"/>
      <c r="B22" s="14"/>
      <c r="C22" s="18">
        <v>32</v>
      </c>
      <c r="D22" s="21" t="s">
        <v>135</v>
      </c>
      <c r="E22" s="50"/>
      <c r="F22" s="51"/>
      <c r="G22" s="51"/>
      <c r="H22" s="51"/>
      <c r="I22" s="51"/>
    </row>
    <row r="23" spans="1:10" s="83" customFormat="1" ht="25.5" x14ac:dyDescent="0.25">
      <c r="A23" s="14"/>
      <c r="B23" s="14"/>
      <c r="C23" s="18">
        <v>54</v>
      </c>
      <c r="D23" s="21" t="s">
        <v>136</v>
      </c>
      <c r="E23" s="50"/>
      <c r="F23" s="51"/>
      <c r="G23" s="51"/>
      <c r="H23" s="51"/>
      <c r="I23" s="51"/>
    </row>
    <row r="24" spans="1:10" s="83" customFormat="1" ht="25.5" x14ac:dyDescent="0.25">
      <c r="A24" s="14"/>
      <c r="B24" s="14"/>
      <c r="C24" s="18">
        <v>55</v>
      </c>
      <c r="D24" s="21" t="s">
        <v>139</v>
      </c>
      <c r="E24" s="50"/>
      <c r="F24" s="51"/>
      <c r="G24" s="51"/>
      <c r="H24" s="51"/>
      <c r="I24" s="51"/>
    </row>
    <row r="25" spans="1:10" s="83" customFormat="1" ht="25.5" x14ac:dyDescent="0.25">
      <c r="A25" s="14"/>
      <c r="B25" s="14"/>
      <c r="C25" s="14">
        <v>64</v>
      </c>
      <c r="D25" s="20" t="s">
        <v>137</v>
      </c>
      <c r="E25" s="50">
        <v>4964.3100000000004</v>
      </c>
      <c r="F25" s="51">
        <v>10000</v>
      </c>
      <c r="G25" s="51">
        <v>3981.69</v>
      </c>
      <c r="H25" s="51">
        <v>3981.69</v>
      </c>
      <c r="I25" s="51">
        <v>3981.69</v>
      </c>
    </row>
    <row r="26" spans="1:10" s="83" customFormat="1" ht="38.25" x14ac:dyDescent="0.25">
      <c r="A26" s="14"/>
      <c r="B26" s="14">
        <v>66</v>
      </c>
      <c r="C26" s="15"/>
      <c r="D26" s="102" t="s">
        <v>130</v>
      </c>
      <c r="E26" s="50">
        <f t="shared" ref="E26:F26" si="5">SUM(E27:E30)</f>
        <v>438952.03</v>
      </c>
      <c r="F26" s="50">
        <f t="shared" si="5"/>
        <v>600000</v>
      </c>
      <c r="G26" s="50">
        <v>92905.97</v>
      </c>
      <c r="H26" s="50">
        <v>92905.97</v>
      </c>
      <c r="I26" s="50">
        <v>92905.97</v>
      </c>
    </row>
    <row r="27" spans="1:10" s="83" customFormat="1" ht="25.5" x14ac:dyDescent="0.25">
      <c r="A27" s="14"/>
      <c r="B27" s="14"/>
      <c r="C27" s="18">
        <v>32</v>
      </c>
      <c r="D27" s="21" t="s">
        <v>135</v>
      </c>
      <c r="E27" s="50">
        <v>438952.03</v>
      </c>
      <c r="F27" s="50">
        <v>600000</v>
      </c>
      <c r="G27" s="50">
        <v>92905.47</v>
      </c>
      <c r="H27" s="50">
        <v>92905.47</v>
      </c>
      <c r="I27" s="50">
        <v>92905.47</v>
      </c>
    </row>
    <row r="28" spans="1:10" s="83" customFormat="1" ht="25.5" x14ac:dyDescent="0.25">
      <c r="A28" s="14"/>
      <c r="B28" s="14"/>
      <c r="C28" s="18">
        <v>54</v>
      </c>
      <c r="D28" s="21" t="s">
        <v>136</v>
      </c>
      <c r="E28" s="50"/>
      <c r="F28" s="51"/>
      <c r="G28" s="51"/>
      <c r="H28" s="51"/>
      <c r="I28" s="51"/>
    </row>
    <row r="29" spans="1:10" s="83" customFormat="1" ht="25.5" x14ac:dyDescent="0.25">
      <c r="A29" s="14"/>
      <c r="B29" s="14"/>
      <c r="C29" s="18">
        <v>55</v>
      </c>
      <c r="D29" s="21" t="s">
        <v>139</v>
      </c>
      <c r="E29" s="50"/>
      <c r="F29" s="51"/>
      <c r="G29" s="51"/>
      <c r="H29" s="51"/>
      <c r="I29" s="51"/>
      <c r="J29" s="106"/>
    </row>
    <row r="30" spans="1:10" ht="25.5" x14ac:dyDescent="0.25">
      <c r="A30" s="14"/>
      <c r="B30" s="33"/>
      <c r="C30" s="14">
        <v>64</v>
      </c>
      <c r="D30" s="20" t="s">
        <v>137</v>
      </c>
      <c r="E30" s="50"/>
      <c r="F30" s="51"/>
      <c r="G30" s="51"/>
      <c r="H30" s="51"/>
      <c r="I30" s="51"/>
      <c r="J30" s="106"/>
    </row>
    <row r="31" spans="1:10" s="83" customFormat="1" ht="38.25" x14ac:dyDescent="0.25">
      <c r="A31" s="14"/>
      <c r="B31" s="33">
        <v>67</v>
      </c>
      <c r="C31" s="14"/>
      <c r="D31" s="18" t="s">
        <v>67</v>
      </c>
      <c r="E31" s="50">
        <f t="shared" ref="E31:I31" si="6">SUM(E32+E33+E34+E35)</f>
        <v>1974185.19</v>
      </c>
      <c r="F31" s="50">
        <f>SUM(F32:F35)</f>
        <v>2150817</v>
      </c>
      <c r="G31" s="50">
        <f t="shared" si="6"/>
        <v>265708.11</v>
      </c>
      <c r="H31" s="50">
        <f t="shared" si="6"/>
        <v>265708.11</v>
      </c>
      <c r="I31" s="50">
        <f t="shared" si="6"/>
        <v>265708.11</v>
      </c>
      <c r="J31" s="106"/>
    </row>
    <row r="32" spans="1:10" s="83" customFormat="1" ht="25.5" x14ac:dyDescent="0.25">
      <c r="A32" s="14"/>
      <c r="B32" s="14"/>
      <c r="C32" s="18">
        <v>32</v>
      </c>
      <c r="D32" s="21" t="s">
        <v>135</v>
      </c>
      <c r="E32" s="50"/>
      <c r="F32" s="51"/>
      <c r="G32" s="51"/>
      <c r="H32" s="51"/>
      <c r="I32" s="51"/>
      <c r="J32" s="106"/>
    </row>
    <row r="33" spans="1:10" s="83" customFormat="1" ht="25.5" x14ac:dyDescent="0.25">
      <c r="A33" s="14"/>
      <c r="B33" s="14"/>
      <c r="C33" s="18">
        <v>54</v>
      </c>
      <c r="D33" s="21" t="s">
        <v>136</v>
      </c>
      <c r="E33" s="50">
        <v>1974185.19</v>
      </c>
      <c r="F33" s="51">
        <v>1782427</v>
      </c>
      <c r="G33" s="51">
        <v>194381.48</v>
      </c>
      <c r="H33" s="51">
        <v>194381.48</v>
      </c>
      <c r="I33" s="51">
        <v>194381.48</v>
      </c>
      <c r="J33" s="106"/>
    </row>
    <row r="34" spans="1:10" s="83" customFormat="1" ht="25.5" x14ac:dyDescent="0.25">
      <c r="A34" s="14"/>
      <c r="B34" s="14"/>
      <c r="C34" s="18">
        <v>55</v>
      </c>
      <c r="D34" s="21" t="s">
        <v>139</v>
      </c>
      <c r="E34" s="50"/>
      <c r="F34" s="51">
        <v>368390</v>
      </c>
      <c r="G34" s="51">
        <v>71326.63</v>
      </c>
      <c r="H34" s="51">
        <v>71326.63</v>
      </c>
      <c r="I34" s="51">
        <v>71326.63</v>
      </c>
      <c r="J34" s="106"/>
    </row>
    <row r="35" spans="1:10" ht="25.5" x14ac:dyDescent="0.25">
      <c r="A35" s="14"/>
      <c r="B35" s="14"/>
      <c r="C35" s="14">
        <v>64</v>
      </c>
      <c r="D35" s="20" t="s">
        <v>137</v>
      </c>
      <c r="E35" s="50"/>
      <c r="F35" s="51"/>
      <c r="G35" s="51"/>
      <c r="H35" s="51"/>
      <c r="I35" s="51"/>
      <c r="J35" s="106"/>
    </row>
    <row r="36" spans="1:10" s="83" customFormat="1" ht="25.5" x14ac:dyDescent="0.25">
      <c r="A36" s="14"/>
      <c r="B36" s="14">
        <v>68</v>
      </c>
      <c r="C36" s="14"/>
      <c r="D36" s="20" t="s">
        <v>137</v>
      </c>
      <c r="E36" s="50">
        <v>1574.66</v>
      </c>
      <c r="F36" s="51"/>
      <c r="G36" s="51">
        <v>50</v>
      </c>
      <c r="H36" s="51">
        <v>50</v>
      </c>
      <c r="I36" s="51">
        <v>50</v>
      </c>
      <c r="J36" s="106"/>
    </row>
    <row r="37" spans="1:10" ht="25.5" x14ac:dyDescent="0.25">
      <c r="A37" s="16">
        <v>7</v>
      </c>
      <c r="B37" s="17"/>
      <c r="C37" s="17"/>
      <c r="D37" s="31" t="s">
        <v>21</v>
      </c>
      <c r="E37" s="50"/>
      <c r="F37" s="51"/>
      <c r="G37" s="51"/>
      <c r="H37" s="51"/>
      <c r="I37" s="51"/>
      <c r="J37" s="106"/>
    </row>
    <row r="38" spans="1:10" ht="38.25" x14ac:dyDescent="0.25">
      <c r="A38" s="18"/>
      <c r="B38" s="18">
        <v>72</v>
      </c>
      <c r="C38" s="18"/>
      <c r="D38" s="32" t="s">
        <v>65</v>
      </c>
      <c r="E38" s="50"/>
      <c r="F38" s="51"/>
      <c r="G38" s="51"/>
      <c r="H38" s="51"/>
      <c r="I38" s="52"/>
      <c r="J38" s="106"/>
    </row>
    <row r="39" spans="1:10" x14ac:dyDescent="0.25">
      <c r="A39" s="18"/>
      <c r="B39" s="18"/>
      <c r="C39" s="15"/>
      <c r="D39" s="15"/>
      <c r="E39" s="86"/>
      <c r="F39" s="11"/>
      <c r="G39" s="11"/>
      <c r="H39" s="11"/>
      <c r="I39" s="12"/>
    </row>
    <row r="40" spans="1:10" x14ac:dyDescent="0.25">
      <c r="F40" s="47"/>
      <c r="G40" s="47"/>
    </row>
    <row r="42" spans="1:10" ht="18" x14ac:dyDescent="0.25">
      <c r="A42" s="5"/>
      <c r="B42" s="5"/>
      <c r="C42" s="5"/>
      <c r="D42" s="5"/>
      <c r="E42" s="84"/>
      <c r="F42" s="5"/>
      <c r="G42" s="5"/>
      <c r="H42" s="6"/>
      <c r="I42" s="6"/>
    </row>
    <row r="43" spans="1:10" s="83" customFormat="1" ht="18" x14ac:dyDescent="0.25">
      <c r="A43" s="84"/>
      <c r="B43" s="84"/>
      <c r="C43" s="84"/>
      <c r="D43" s="84"/>
      <c r="E43" s="84"/>
      <c r="F43" s="84"/>
      <c r="G43" s="84"/>
      <c r="H43" s="85"/>
      <c r="I43" s="85"/>
    </row>
    <row r="44" spans="1:10" s="83" customFormat="1" ht="18" x14ac:dyDescent="0.25">
      <c r="A44" s="84"/>
      <c r="B44" s="84"/>
      <c r="C44" s="84"/>
      <c r="D44" s="84"/>
      <c r="E44" s="84"/>
      <c r="F44" s="84"/>
      <c r="G44" s="84"/>
      <c r="H44" s="85"/>
      <c r="I44" s="85"/>
    </row>
    <row r="45" spans="1:10" s="83" customFormat="1" ht="18" x14ac:dyDescent="0.25">
      <c r="A45" s="84"/>
      <c r="B45" s="84"/>
      <c r="C45" s="84"/>
      <c r="D45" s="84"/>
      <c r="E45" s="84"/>
      <c r="F45" s="84"/>
      <c r="G45" s="84"/>
      <c r="H45" s="85"/>
      <c r="I45" s="85"/>
    </row>
    <row r="46" spans="1:10" s="83" customFormat="1" ht="18" x14ac:dyDescent="0.25">
      <c r="A46" s="84"/>
      <c r="B46" s="84"/>
      <c r="C46" s="84"/>
      <c r="D46" s="84"/>
      <c r="E46" s="84"/>
      <c r="F46" s="84"/>
      <c r="G46" s="84"/>
      <c r="H46" s="85"/>
      <c r="I46" s="85"/>
    </row>
    <row r="47" spans="1:10" s="83" customFormat="1" ht="18" x14ac:dyDescent="0.25">
      <c r="A47" s="84"/>
      <c r="B47" s="84"/>
      <c r="C47" s="84"/>
      <c r="D47" s="84"/>
      <c r="E47" s="84"/>
      <c r="F47" s="84"/>
      <c r="G47" s="84"/>
      <c r="H47" s="85"/>
      <c r="I47" s="85"/>
    </row>
    <row r="48" spans="1:10" s="83" customFormat="1" ht="18" x14ac:dyDescent="0.25">
      <c r="A48" s="84"/>
      <c r="B48" s="84"/>
      <c r="C48" s="84"/>
      <c r="D48" s="84"/>
      <c r="E48" s="84"/>
      <c r="F48" s="84"/>
      <c r="G48" s="84"/>
      <c r="H48" s="85"/>
      <c r="I48" s="85"/>
    </row>
    <row r="49" spans="1:9" s="83" customFormat="1" ht="18" x14ac:dyDescent="0.25">
      <c r="A49" s="84"/>
      <c r="B49" s="84"/>
      <c r="C49" s="84"/>
      <c r="D49" s="84"/>
      <c r="E49" s="84"/>
      <c r="F49" s="84"/>
      <c r="G49" s="84"/>
      <c r="H49" s="85"/>
      <c r="I49" s="85"/>
    </row>
    <row r="50" spans="1:9" s="83" customFormat="1" ht="18" x14ac:dyDescent="0.25">
      <c r="A50" s="84"/>
      <c r="B50" s="84"/>
      <c r="C50" s="84"/>
      <c r="D50" s="84"/>
      <c r="E50" s="84"/>
      <c r="F50" s="84"/>
      <c r="G50" s="84"/>
      <c r="H50" s="85"/>
      <c r="I50" s="85"/>
    </row>
    <row r="51" spans="1:9" s="83" customFormat="1" ht="18" x14ac:dyDescent="0.25">
      <c r="A51" s="84"/>
      <c r="B51" s="84"/>
      <c r="C51" s="84"/>
      <c r="D51" s="84"/>
      <c r="E51" s="84"/>
      <c r="F51" s="84"/>
      <c r="G51" s="84"/>
      <c r="H51" s="85"/>
      <c r="I51" s="85"/>
    </row>
    <row r="52" spans="1:9" s="83" customFormat="1" ht="18" x14ac:dyDescent="0.25">
      <c r="A52" s="84"/>
      <c r="B52" s="84"/>
      <c r="C52" s="84"/>
      <c r="D52" s="84"/>
      <c r="E52" s="84"/>
      <c r="F52" s="84"/>
      <c r="G52" s="84"/>
      <c r="H52" s="85"/>
      <c r="I52" s="85"/>
    </row>
    <row r="53" spans="1:9" s="83" customFormat="1" ht="18" x14ac:dyDescent="0.25">
      <c r="A53" s="84"/>
      <c r="B53" s="84"/>
      <c r="C53" s="84"/>
      <c r="D53" s="84"/>
      <c r="E53" s="84"/>
      <c r="F53" s="84"/>
      <c r="G53" s="84"/>
      <c r="H53" s="85"/>
      <c r="I53" s="85"/>
    </row>
    <row r="54" spans="1:9" s="83" customFormat="1" ht="18" x14ac:dyDescent="0.25">
      <c r="A54" s="84"/>
      <c r="B54" s="84"/>
      <c r="C54" s="84"/>
      <c r="D54" s="84"/>
      <c r="E54" s="84"/>
      <c r="F54" s="84"/>
      <c r="G54" s="84"/>
      <c r="H54" s="85"/>
      <c r="I54" s="85"/>
    </row>
    <row r="55" spans="1:9" s="83" customFormat="1" ht="18" x14ac:dyDescent="0.25">
      <c r="A55" s="84"/>
      <c r="B55" s="84"/>
      <c r="C55" s="84"/>
      <c r="D55" s="84"/>
      <c r="E55" s="84"/>
      <c r="F55" s="84"/>
      <c r="G55" s="84"/>
      <c r="H55" s="85"/>
      <c r="I55" s="85"/>
    </row>
    <row r="56" spans="1:9" s="83" customFormat="1" ht="18" x14ac:dyDescent="0.25">
      <c r="A56" s="84"/>
      <c r="B56" s="84"/>
      <c r="C56" s="84"/>
      <c r="D56" s="84"/>
      <c r="E56" s="84"/>
      <c r="F56" s="84"/>
      <c r="G56" s="84"/>
      <c r="H56" s="85"/>
      <c r="I56" s="85"/>
    </row>
    <row r="57" spans="1:9" s="83" customFormat="1" ht="18" x14ac:dyDescent="0.25">
      <c r="A57" s="84"/>
      <c r="B57" s="84"/>
      <c r="C57" s="84"/>
      <c r="D57" s="84"/>
      <c r="E57" s="84"/>
      <c r="F57" s="84"/>
      <c r="G57" s="84"/>
      <c r="H57" s="85"/>
      <c r="I57" s="85"/>
    </row>
    <row r="58" spans="1:9" s="83" customFormat="1" ht="18" x14ac:dyDescent="0.25">
      <c r="A58" s="84"/>
      <c r="B58" s="84"/>
      <c r="C58" s="84"/>
      <c r="D58" s="84"/>
      <c r="E58" s="84"/>
      <c r="F58" s="84"/>
      <c r="G58" s="84"/>
      <c r="H58" s="85"/>
      <c r="I58" s="85"/>
    </row>
    <row r="59" spans="1:9" s="83" customFormat="1" ht="18" x14ac:dyDescent="0.25">
      <c r="A59" s="84"/>
      <c r="B59" s="84"/>
      <c r="C59" s="84"/>
      <c r="D59" s="84"/>
      <c r="E59" s="84"/>
      <c r="F59" s="84"/>
      <c r="G59" s="84"/>
      <c r="H59" s="85"/>
      <c r="I59" s="85"/>
    </row>
    <row r="60" spans="1:9" s="83" customFormat="1" ht="15.75" x14ac:dyDescent="0.25">
      <c r="A60" s="132" t="s">
        <v>22</v>
      </c>
      <c r="B60" s="158"/>
      <c r="C60" s="158"/>
      <c r="D60" s="158"/>
      <c r="E60" s="158"/>
      <c r="F60" s="158"/>
      <c r="G60" s="158"/>
      <c r="H60" s="158"/>
      <c r="I60" s="158"/>
    </row>
    <row r="61" spans="1:9" ht="25.5" x14ac:dyDescent="0.25">
      <c r="A61" s="26" t="s">
        <v>16</v>
      </c>
      <c r="B61" s="25" t="s">
        <v>17</v>
      </c>
      <c r="C61" s="25" t="s">
        <v>18</v>
      </c>
      <c r="D61" s="25" t="s">
        <v>23</v>
      </c>
      <c r="E61" s="87" t="s">
        <v>141</v>
      </c>
      <c r="F61" s="26" t="s">
        <v>13</v>
      </c>
      <c r="G61" s="26" t="s">
        <v>62</v>
      </c>
      <c r="H61" s="26" t="s">
        <v>63</v>
      </c>
      <c r="I61" s="26" t="s">
        <v>64</v>
      </c>
    </row>
    <row r="62" spans="1:9" ht="15.75" customHeight="1" x14ac:dyDescent="0.25">
      <c r="A62" s="13">
        <v>3</v>
      </c>
      <c r="B62" s="13"/>
      <c r="C62" s="13"/>
      <c r="D62" s="13" t="s">
        <v>24</v>
      </c>
      <c r="E62" s="98">
        <f>SUM(E63,E72,E80)</f>
        <v>13200974.35</v>
      </c>
      <c r="F62" s="98">
        <f>SUM(F63,F72,F80+F82)</f>
        <v>14545287</v>
      </c>
      <c r="G62" s="98">
        <f>SUM(G63,G72,G80)</f>
        <v>2028847.8942524386</v>
      </c>
      <c r="H62" s="98">
        <f t="shared" ref="H62:I62" si="7">SUM(H63,H72,H80)</f>
        <v>2028847.8942524386</v>
      </c>
      <c r="I62" s="98">
        <f t="shared" si="7"/>
        <v>2028847.8942524386</v>
      </c>
    </row>
    <row r="63" spans="1:9" ht="15.75" customHeight="1" x14ac:dyDescent="0.25">
      <c r="A63" s="13"/>
      <c r="B63" s="18">
        <v>31</v>
      </c>
      <c r="C63" s="18"/>
      <c r="D63" s="18" t="s">
        <v>25</v>
      </c>
      <c r="E63" s="51">
        <f>SUM(E64:E71)</f>
        <v>11802551.300000001</v>
      </c>
      <c r="F63" s="51">
        <f>'POSEBNI DIO'!F9</f>
        <v>12356011.449999999</v>
      </c>
      <c r="G63" s="51">
        <f>'POSEBNI DIO'!G9</f>
        <v>1802208.72</v>
      </c>
      <c r="H63" s="51">
        <f>'POSEBNI DIO'!H9</f>
        <v>1802208.72</v>
      </c>
      <c r="I63" s="51">
        <f>'POSEBNI DIO'!I9</f>
        <v>1802208.72</v>
      </c>
    </row>
    <row r="64" spans="1:9" s="83" customFormat="1" ht="15.75" customHeight="1" x14ac:dyDescent="0.25">
      <c r="A64" s="13"/>
      <c r="B64" s="18"/>
      <c r="C64" s="18">
        <v>11</v>
      </c>
      <c r="D64" s="15" t="s">
        <v>20</v>
      </c>
      <c r="E64" s="50">
        <v>518217.07999999996</v>
      </c>
      <c r="F64" s="51">
        <v>432000</v>
      </c>
      <c r="G64" s="51"/>
      <c r="H64" s="51"/>
      <c r="I64" s="51"/>
    </row>
    <row r="65" spans="1:12" s="83" customFormat="1" ht="30.75" customHeight="1" x14ac:dyDescent="0.25">
      <c r="A65" s="13"/>
      <c r="B65" s="18"/>
      <c r="C65" s="18">
        <v>32</v>
      </c>
      <c r="D65" s="20" t="s">
        <v>135</v>
      </c>
      <c r="E65" s="50"/>
      <c r="F65" s="51"/>
      <c r="G65" s="51"/>
      <c r="H65" s="51"/>
      <c r="I65" s="51"/>
    </row>
    <row r="66" spans="1:12" s="83" customFormat="1" ht="28.5" customHeight="1" x14ac:dyDescent="0.25">
      <c r="A66" s="13"/>
      <c r="B66" s="18"/>
      <c r="C66" s="18">
        <v>43</v>
      </c>
      <c r="D66" s="21" t="s">
        <v>69</v>
      </c>
      <c r="E66" s="50"/>
      <c r="F66" s="51"/>
      <c r="G66" s="51"/>
      <c r="H66" s="51"/>
      <c r="I66" s="51"/>
    </row>
    <row r="67" spans="1:12" s="83" customFormat="1" ht="15.75" customHeight="1" x14ac:dyDescent="0.25">
      <c r="A67" s="13"/>
      <c r="B67" s="18"/>
      <c r="C67" s="18">
        <v>51</v>
      </c>
      <c r="D67" s="21" t="s">
        <v>138</v>
      </c>
      <c r="E67" s="50">
        <v>361033.28</v>
      </c>
      <c r="F67" s="51">
        <v>246500</v>
      </c>
      <c r="G67" s="51"/>
      <c r="H67" s="51"/>
      <c r="I67" s="51"/>
    </row>
    <row r="68" spans="1:12" s="83" customFormat="1" ht="15.75" customHeight="1" x14ac:dyDescent="0.25">
      <c r="A68" s="13"/>
      <c r="B68" s="18"/>
      <c r="C68" s="18">
        <v>52</v>
      </c>
      <c r="D68" s="21" t="s">
        <v>68</v>
      </c>
      <c r="E68" s="50"/>
      <c r="F68" s="51">
        <v>43500</v>
      </c>
      <c r="G68" s="51"/>
      <c r="H68" s="51"/>
      <c r="I68" s="51"/>
    </row>
    <row r="69" spans="1:12" s="83" customFormat="1" ht="29.25" customHeight="1" x14ac:dyDescent="0.25">
      <c r="A69" s="13"/>
      <c r="B69" s="18"/>
      <c r="C69" s="18">
        <v>54</v>
      </c>
      <c r="D69" s="21" t="s">
        <v>136</v>
      </c>
      <c r="E69" s="50">
        <v>10923300.940000001</v>
      </c>
      <c r="F69" s="51">
        <v>6870000</v>
      </c>
      <c r="G69" s="51"/>
      <c r="H69" s="51"/>
      <c r="I69" s="51"/>
      <c r="J69" s="101"/>
    </row>
    <row r="70" spans="1:12" s="83" customFormat="1" ht="26.25" customHeight="1" x14ac:dyDescent="0.25">
      <c r="A70" s="13"/>
      <c r="B70" s="18"/>
      <c r="C70" s="18">
        <v>64</v>
      </c>
      <c r="D70" s="21" t="s">
        <v>137</v>
      </c>
      <c r="E70" s="50"/>
      <c r="F70" s="51"/>
      <c r="G70" s="51"/>
      <c r="H70" s="51"/>
      <c r="I70" s="51"/>
    </row>
    <row r="71" spans="1:12" x14ac:dyDescent="0.25">
      <c r="A71" s="14"/>
      <c r="B71" s="14"/>
      <c r="C71" s="15">
        <v>11</v>
      </c>
      <c r="D71" s="15" t="s">
        <v>20</v>
      </c>
      <c r="E71" s="50"/>
      <c r="F71" s="51"/>
      <c r="G71" s="51"/>
      <c r="H71" s="51"/>
      <c r="I71" s="51"/>
    </row>
    <row r="72" spans="1:12" x14ac:dyDescent="0.25">
      <c r="A72" s="14"/>
      <c r="B72" s="14">
        <v>32</v>
      </c>
      <c r="C72" s="15"/>
      <c r="D72" s="14" t="s">
        <v>43</v>
      </c>
      <c r="E72" s="50">
        <v>1383995.45</v>
      </c>
      <c r="F72" s="51">
        <f>'POSEBNI DIO'!F10</f>
        <v>1815993</v>
      </c>
      <c r="G72" s="51">
        <f>'POSEBNI DIO'!G10</f>
        <v>224621.78425243875</v>
      </c>
      <c r="H72" s="51">
        <f>'POSEBNI DIO'!H10</f>
        <v>224621.78425243875</v>
      </c>
      <c r="I72" s="51">
        <f>'POSEBNI DIO'!I10</f>
        <v>224621.78425243875</v>
      </c>
      <c r="L72" s="47"/>
    </row>
    <row r="73" spans="1:12" s="83" customFormat="1" x14ac:dyDescent="0.25">
      <c r="A73" s="14"/>
      <c r="B73" s="14"/>
      <c r="C73" s="18">
        <v>11</v>
      </c>
      <c r="D73" s="15" t="s">
        <v>20</v>
      </c>
      <c r="E73" s="50"/>
      <c r="F73" s="51"/>
      <c r="G73" s="51"/>
      <c r="H73" s="51"/>
      <c r="I73" s="51"/>
    </row>
    <row r="74" spans="1:12" s="83" customFormat="1" ht="25.5" x14ac:dyDescent="0.25">
      <c r="A74" s="14"/>
      <c r="B74" s="14"/>
      <c r="C74" s="18">
        <v>32</v>
      </c>
      <c r="D74" s="20" t="s">
        <v>135</v>
      </c>
      <c r="E74" s="50">
        <v>440717.19</v>
      </c>
      <c r="F74" s="51">
        <v>410000</v>
      </c>
      <c r="G74" s="51"/>
      <c r="H74" s="51"/>
      <c r="I74" s="51"/>
    </row>
    <row r="75" spans="1:12" s="83" customFormat="1" ht="25.5" x14ac:dyDescent="0.25">
      <c r="A75" s="14"/>
      <c r="B75" s="14"/>
      <c r="C75" s="18">
        <v>43</v>
      </c>
      <c r="D75" s="21" t="s">
        <v>69</v>
      </c>
      <c r="E75" s="50">
        <v>720380.19</v>
      </c>
      <c r="F75" s="51">
        <v>828442</v>
      </c>
      <c r="G75" s="51"/>
      <c r="H75" s="51"/>
      <c r="I75" s="51"/>
    </row>
    <row r="76" spans="1:12" s="83" customFormat="1" x14ac:dyDescent="0.25">
      <c r="A76" s="14"/>
      <c r="B76" s="14"/>
      <c r="C76" s="18">
        <v>51</v>
      </c>
      <c r="D76" s="21" t="s">
        <v>138</v>
      </c>
      <c r="E76" s="50">
        <v>406227.13</v>
      </c>
      <c r="F76" s="51">
        <v>25600</v>
      </c>
      <c r="G76" s="51"/>
      <c r="H76" s="51"/>
      <c r="I76" s="51"/>
    </row>
    <row r="77" spans="1:12" s="83" customFormat="1" x14ac:dyDescent="0.25">
      <c r="A77" s="14"/>
      <c r="B77" s="14"/>
      <c r="C77" s="18">
        <v>52</v>
      </c>
      <c r="D77" s="21" t="s">
        <v>68</v>
      </c>
      <c r="E77" s="50"/>
      <c r="F77" s="51">
        <v>6400</v>
      </c>
      <c r="G77" s="51"/>
      <c r="H77" s="51"/>
      <c r="I77" s="51"/>
    </row>
    <row r="78" spans="1:12" s="83" customFormat="1" ht="25.5" x14ac:dyDescent="0.25">
      <c r="A78" s="14"/>
      <c r="B78" s="14"/>
      <c r="C78" s="18">
        <v>54</v>
      </c>
      <c r="D78" s="21" t="s">
        <v>136</v>
      </c>
      <c r="E78" s="50">
        <v>175223.19</v>
      </c>
      <c r="F78" s="51">
        <v>100000</v>
      </c>
      <c r="G78" s="51"/>
      <c r="H78" s="51"/>
      <c r="I78" s="51"/>
    </row>
    <row r="79" spans="1:12" ht="25.5" x14ac:dyDescent="0.25">
      <c r="A79" s="14"/>
      <c r="B79" s="14"/>
      <c r="C79" s="18">
        <v>64</v>
      </c>
      <c r="D79" s="21" t="s">
        <v>137</v>
      </c>
      <c r="E79" s="50"/>
      <c r="F79" s="51"/>
      <c r="G79" s="51"/>
      <c r="H79" s="51"/>
      <c r="I79" s="51"/>
    </row>
    <row r="80" spans="1:12" x14ac:dyDescent="0.25">
      <c r="A80" s="14"/>
      <c r="B80" s="14">
        <v>34</v>
      </c>
      <c r="C80" s="15"/>
      <c r="D80" s="15" t="s">
        <v>115</v>
      </c>
      <c r="E80" s="50">
        <f>'POSEBNI DIO'!E11</f>
        <v>14427.6</v>
      </c>
      <c r="F80" s="51">
        <f>'POSEBNI DIO'!F11</f>
        <v>13200</v>
      </c>
      <c r="G80" s="51">
        <f>'POSEBNI DIO'!G11</f>
        <v>2017.39</v>
      </c>
      <c r="H80" s="51">
        <f>'POSEBNI DIO'!H11</f>
        <v>2017.39</v>
      </c>
      <c r="I80" s="51">
        <f>H80</f>
        <v>2017.39</v>
      </c>
    </row>
    <row r="81" spans="1:9" s="83" customFormat="1" x14ac:dyDescent="0.25">
      <c r="A81" s="14"/>
      <c r="B81" s="33"/>
      <c r="C81" s="15">
        <v>43</v>
      </c>
      <c r="D81" s="15"/>
      <c r="E81" s="50"/>
      <c r="F81" s="51">
        <v>8000</v>
      </c>
      <c r="G81" s="51"/>
      <c r="H81" s="51"/>
      <c r="I81" s="51"/>
    </row>
    <row r="82" spans="1:9" ht="25.5" x14ac:dyDescent="0.25">
      <c r="A82" s="16">
        <v>4</v>
      </c>
      <c r="B82" s="17"/>
      <c r="C82" s="17"/>
      <c r="D82" s="31" t="s">
        <v>26</v>
      </c>
      <c r="E82" s="105">
        <f>SUM(E89+E86)</f>
        <v>554014.85</v>
      </c>
      <c r="F82" s="98">
        <f>SUM(F83,F85)</f>
        <v>360082.55</v>
      </c>
      <c r="G82" s="98">
        <f>SUM(G83,G85)</f>
        <v>45125.760000000002</v>
      </c>
      <c r="H82" s="98">
        <f t="shared" ref="H82:I82" si="8">SUM(H83,H85)</f>
        <v>45125.760000000002</v>
      </c>
      <c r="I82" s="98">
        <f t="shared" si="8"/>
        <v>45125.760000000002</v>
      </c>
    </row>
    <row r="83" spans="1:9" ht="38.25" x14ac:dyDescent="0.25">
      <c r="A83" s="18"/>
      <c r="B83" s="18">
        <v>41</v>
      </c>
      <c r="C83" s="18"/>
      <c r="D83" s="32" t="s">
        <v>27</v>
      </c>
      <c r="E83" s="50"/>
      <c r="F83" s="51"/>
      <c r="G83" s="51"/>
      <c r="H83" s="51"/>
      <c r="I83" s="52"/>
    </row>
    <row r="84" spans="1:9" x14ac:dyDescent="0.25">
      <c r="A84" s="18"/>
      <c r="B84" s="18"/>
      <c r="C84" s="15">
        <v>11</v>
      </c>
      <c r="D84" s="15" t="s">
        <v>20</v>
      </c>
      <c r="E84" s="50"/>
      <c r="F84" s="51"/>
      <c r="G84" s="51"/>
      <c r="H84" s="51"/>
      <c r="I84" s="52"/>
    </row>
    <row r="85" spans="1:9" ht="38.25" x14ac:dyDescent="0.25">
      <c r="A85" s="94"/>
      <c r="B85" s="95">
        <v>42</v>
      </c>
      <c r="C85" s="94"/>
      <c r="D85" s="89" t="s">
        <v>71</v>
      </c>
      <c r="E85" s="53"/>
      <c r="F85" s="53">
        <f>'POSEBNI DIO'!F17</f>
        <v>360082.55</v>
      </c>
      <c r="G85" s="53">
        <f>'POSEBNI DIO'!G17</f>
        <v>45125.760000000002</v>
      </c>
      <c r="H85" s="53">
        <f>'POSEBNI DIO'!H17</f>
        <v>45125.760000000002</v>
      </c>
      <c r="I85" s="53">
        <f>'POSEBNI DIO'!I17</f>
        <v>45125.760000000002</v>
      </c>
    </row>
    <row r="86" spans="1:9" ht="25.5" x14ac:dyDescent="0.25">
      <c r="A86" s="94"/>
      <c r="B86" s="94"/>
      <c r="C86" s="94">
        <v>54</v>
      </c>
      <c r="D86" s="21" t="s">
        <v>136</v>
      </c>
      <c r="E86" s="53">
        <f>'POSEBNI DIO'!E17</f>
        <v>419677.99</v>
      </c>
      <c r="F86" s="53">
        <f>'POSEBNI DIO'!F16</f>
        <v>360082.55</v>
      </c>
      <c r="G86" s="53">
        <v>45125.760000000002</v>
      </c>
      <c r="H86" s="53">
        <v>45125.760000000002</v>
      </c>
      <c r="I86" s="53">
        <v>45125.760000000002</v>
      </c>
    </row>
    <row r="87" spans="1:9" s="83" customFormat="1" ht="25.5" x14ac:dyDescent="0.25">
      <c r="A87" s="94"/>
      <c r="B87" s="94"/>
      <c r="C87" s="94">
        <v>64</v>
      </c>
      <c r="D87" s="21" t="s">
        <v>137</v>
      </c>
      <c r="E87" s="53"/>
      <c r="F87" s="53"/>
      <c r="G87" s="53"/>
      <c r="H87" s="53"/>
      <c r="I87" s="53"/>
    </row>
    <row r="88" spans="1:9" s="83" customFormat="1" x14ac:dyDescent="0.25">
      <c r="A88" s="94"/>
      <c r="B88" s="94"/>
      <c r="C88" s="94">
        <v>11</v>
      </c>
      <c r="D88" s="15" t="s">
        <v>20</v>
      </c>
      <c r="E88" s="53"/>
      <c r="F88" s="53"/>
      <c r="G88" s="53"/>
      <c r="H88" s="53"/>
      <c r="I88" s="53"/>
    </row>
    <row r="89" spans="1:9" ht="45" x14ac:dyDescent="0.25">
      <c r="A89" s="94"/>
      <c r="B89" s="95">
        <v>45</v>
      </c>
      <c r="C89" s="94"/>
      <c r="D89" s="97" t="s">
        <v>128</v>
      </c>
      <c r="E89" s="53">
        <f>'POSEBNI DIO'!E18</f>
        <v>134336.85999999999</v>
      </c>
      <c r="F89" s="53"/>
      <c r="G89" s="53"/>
      <c r="H89" s="53"/>
      <c r="I89" s="53"/>
    </row>
    <row r="90" spans="1:9" ht="25.5" x14ac:dyDescent="0.25">
      <c r="A90" s="94"/>
      <c r="B90" s="94"/>
      <c r="C90" s="104">
        <v>64</v>
      </c>
      <c r="D90" s="21" t="s">
        <v>137</v>
      </c>
      <c r="E90" s="53"/>
      <c r="F90" s="53"/>
      <c r="G90" s="53"/>
      <c r="H90" s="53"/>
      <c r="I90" s="53"/>
    </row>
    <row r="91" spans="1:9" x14ac:dyDescent="0.25">
      <c r="E91" s="47">
        <f>SUM(E82+E62)</f>
        <v>13754989.199999999</v>
      </c>
      <c r="F91" s="47">
        <f t="shared" ref="F91:I91" si="9">SUM(F82+F62)</f>
        <v>14905369.550000001</v>
      </c>
      <c r="G91" s="47">
        <f t="shared" si="9"/>
        <v>2073973.6542524386</v>
      </c>
      <c r="H91" s="47">
        <f t="shared" si="9"/>
        <v>2073973.6542524386</v>
      </c>
      <c r="I91" s="47">
        <f t="shared" si="9"/>
        <v>2073973.6542524386</v>
      </c>
    </row>
  </sheetData>
  <mergeCells count="5">
    <mergeCell ref="A7:I7"/>
    <mergeCell ref="A60:I60"/>
    <mergeCell ref="A1:I1"/>
    <mergeCell ref="A3:I3"/>
    <mergeCell ref="A5:I5"/>
  </mergeCells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7"/>
  <sheetViews>
    <sheetView topLeftCell="A4" workbookViewId="0">
      <selection activeCell="E17" sqref="E17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32" t="s">
        <v>70</v>
      </c>
      <c r="B1" s="132"/>
      <c r="C1" s="132"/>
      <c r="D1" s="132"/>
      <c r="E1" s="132"/>
      <c r="F1" s="132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132" t="s">
        <v>40</v>
      </c>
      <c r="B3" s="132"/>
      <c r="C3" s="132"/>
      <c r="D3" s="132"/>
      <c r="E3" s="134"/>
      <c r="F3" s="134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132" t="s">
        <v>15</v>
      </c>
      <c r="B5" s="133"/>
      <c r="C5" s="133"/>
      <c r="D5" s="133"/>
      <c r="E5" s="133"/>
      <c r="F5" s="133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132" t="s">
        <v>28</v>
      </c>
      <c r="B7" s="158"/>
      <c r="C7" s="158"/>
      <c r="D7" s="158"/>
      <c r="E7" s="158"/>
      <c r="F7" s="158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6" t="s">
        <v>29</v>
      </c>
      <c r="B9" s="25" t="s">
        <v>12</v>
      </c>
      <c r="C9" s="26" t="s">
        <v>13</v>
      </c>
      <c r="D9" s="26" t="s">
        <v>62</v>
      </c>
      <c r="E9" s="26" t="s">
        <v>63</v>
      </c>
      <c r="F9" s="26" t="s">
        <v>64</v>
      </c>
    </row>
    <row r="10" spans="1:6" ht="15.75" customHeight="1" x14ac:dyDescent="0.25">
      <c r="A10" s="13" t="s">
        <v>30</v>
      </c>
      <c r="B10" s="50">
        <f>B16</f>
        <v>13797272.939999999</v>
      </c>
      <c r="C10" s="50">
        <f t="shared" ref="C10:F10" si="0">SUM(C11,C14,C16)</f>
        <v>14545287</v>
      </c>
      <c r="D10" s="50">
        <f t="shared" si="0"/>
        <v>2073973.6542524386</v>
      </c>
      <c r="E10" s="50">
        <f t="shared" si="0"/>
        <v>2073973.6542524386</v>
      </c>
      <c r="F10" s="50">
        <f t="shared" si="0"/>
        <v>2073973.6542524386</v>
      </c>
    </row>
    <row r="11" spans="1:6" ht="15.75" customHeight="1" x14ac:dyDescent="0.25">
      <c r="A11" s="13" t="s">
        <v>31</v>
      </c>
      <c r="B11" s="50">
        <f>B12+B13</f>
        <v>0</v>
      </c>
      <c r="C11" s="50">
        <f t="shared" ref="C11:F11" si="1">C12+C13</f>
        <v>0</v>
      </c>
      <c r="D11" s="50">
        <f t="shared" si="1"/>
        <v>0</v>
      </c>
      <c r="E11" s="50">
        <f t="shared" si="1"/>
        <v>0</v>
      </c>
      <c r="F11" s="50">
        <f t="shared" si="1"/>
        <v>0</v>
      </c>
    </row>
    <row r="12" spans="1:6" ht="25.5" x14ac:dyDescent="0.25">
      <c r="A12" s="20" t="s">
        <v>32</v>
      </c>
      <c r="B12" s="50"/>
      <c r="C12" s="51"/>
      <c r="D12" s="51"/>
      <c r="E12" s="51"/>
      <c r="F12" s="51"/>
    </row>
    <row r="13" spans="1:6" x14ac:dyDescent="0.25">
      <c r="A13" s="19" t="s">
        <v>33</v>
      </c>
      <c r="B13" s="50"/>
      <c r="C13" s="51"/>
      <c r="D13" s="51"/>
      <c r="E13" s="51"/>
      <c r="F13" s="51"/>
    </row>
    <row r="14" spans="1:6" x14ac:dyDescent="0.25">
      <c r="A14" s="13" t="s">
        <v>34</v>
      </c>
      <c r="B14" s="50">
        <f>B15</f>
        <v>0</v>
      </c>
      <c r="C14" s="50">
        <f t="shared" ref="C14:F14" si="2">C15</f>
        <v>0</v>
      </c>
      <c r="D14" s="50">
        <f t="shared" si="2"/>
        <v>0</v>
      </c>
      <c r="E14" s="50">
        <f t="shared" si="2"/>
        <v>0</v>
      </c>
      <c r="F14" s="50">
        <f t="shared" si="2"/>
        <v>0</v>
      </c>
    </row>
    <row r="15" spans="1:6" ht="25.5" x14ac:dyDescent="0.25">
      <c r="A15" s="21" t="s">
        <v>35</v>
      </c>
      <c r="B15" s="50"/>
      <c r="C15" s="51"/>
      <c r="D15" s="51"/>
      <c r="E15" s="51"/>
      <c r="F15" s="52"/>
    </row>
    <row r="16" spans="1:6" x14ac:dyDescent="0.25">
      <c r="A16" s="49" t="s">
        <v>75</v>
      </c>
      <c r="B16" s="53">
        <f>B17</f>
        <v>13797272.939999999</v>
      </c>
      <c r="C16" s="53">
        <f>C17</f>
        <v>14545287</v>
      </c>
      <c r="D16" s="53">
        <f t="shared" ref="D16:F16" si="3">D17</f>
        <v>2073973.6542524386</v>
      </c>
      <c r="E16" s="53">
        <f t="shared" si="3"/>
        <v>2073973.6542524386</v>
      </c>
      <c r="F16" s="53">
        <f t="shared" si="3"/>
        <v>2073973.6542524386</v>
      </c>
    </row>
    <row r="17" spans="1:6" x14ac:dyDescent="0.25">
      <c r="A17" s="48" t="s">
        <v>76</v>
      </c>
      <c r="B17" s="53">
        <v>13797272.939999999</v>
      </c>
      <c r="C17" s="53">
        <f>'POSEBNI DIO'!F6</f>
        <v>14545287</v>
      </c>
      <c r="D17" s="53">
        <f>'POSEBNI DIO'!G6</f>
        <v>2073973.6542524386</v>
      </c>
      <c r="E17" s="53">
        <f>'POSEBNI DIO'!H6</f>
        <v>2073973.6542524386</v>
      </c>
      <c r="F17" s="53">
        <f>'POSEBNI DIO'!I6</f>
        <v>2073973.6542524386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32" t="s">
        <v>70</v>
      </c>
      <c r="B1" s="132"/>
      <c r="C1" s="132"/>
      <c r="D1" s="132"/>
      <c r="E1" s="132"/>
      <c r="F1" s="132"/>
      <c r="G1" s="132"/>
      <c r="H1" s="132"/>
      <c r="I1" s="132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32" t="s">
        <v>40</v>
      </c>
      <c r="B3" s="132"/>
      <c r="C3" s="132"/>
      <c r="D3" s="132"/>
      <c r="E3" s="132"/>
      <c r="F3" s="132"/>
      <c r="G3" s="132"/>
      <c r="H3" s="134"/>
      <c r="I3" s="134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32" t="s">
        <v>36</v>
      </c>
      <c r="B5" s="133"/>
      <c r="C5" s="133"/>
      <c r="D5" s="133"/>
      <c r="E5" s="133"/>
      <c r="F5" s="133"/>
      <c r="G5" s="133"/>
      <c r="H5" s="133"/>
      <c r="I5" s="133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74</v>
      </c>
      <c r="E7" s="25" t="s">
        <v>12</v>
      </c>
      <c r="F7" s="26" t="s">
        <v>13</v>
      </c>
      <c r="G7" s="26" t="s">
        <v>62</v>
      </c>
      <c r="H7" s="26" t="s">
        <v>63</v>
      </c>
      <c r="I7" s="26" t="s">
        <v>64</v>
      </c>
    </row>
    <row r="8" spans="1:9" ht="25.5" x14ac:dyDescent="0.25">
      <c r="A8" s="13">
        <v>8</v>
      </c>
      <c r="B8" s="13"/>
      <c r="C8" s="13"/>
      <c r="D8" s="13" t="s">
        <v>37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44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45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38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46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47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8E29A-70FF-4BBB-A3E1-3224F2DA330C}">
  <sheetPr>
    <pageSetUpPr fitToPage="1"/>
  </sheetPr>
  <dimension ref="A1:O19"/>
  <sheetViews>
    <sheetView topLeftCell="A4" workbookViewId="0">
      <selection activeCell="F17" sqref="F17"/>
    </sheetView>
  </sheetViews>
  <sheetFormatPr defaultRowHeight="15" x14ac:dyDescent="0.25"/>
  <cols>
    <col min="1" max="1" width="7.42578125" style="83" bestFit="1" customWidth="1"/>
    <col min="2" max="2" width="8.42578125" style="83" bestFit="1" customWidth="1"/>
    <col min="3" max="3" width="8.7109375" style="83" customWidth="1"/>
    <col min="4" max="4" width="30" style="83" customWidth="1"/>
    <col min="5" max="9" width="25.28515625" style="83" customWidth="1"/>
    <col min="10" max="16384" width="9.140625" style="83"/>
  </cols>
  <sheetData>
    <row r="1" spans="1:15" ht="15.75" x14ac:dyDescent="0.25">
      <c r="A1" s="132" t="s">
        <v>126</v>
      </c>
      <c r="B1" s="132"/>
      <c r="C1" s="132"/>
      <c r="D1" s="132"/>
      <c r="E1" s="132"/>
      <c r="F1" s="132"/>
      <c r="G1" s="132"/>
      <c r="H1" s="132"/>
      <c r="I1" s="132"/>
    </row>
    <row r="2" spans="1:15" ht="18" x14ac:dyDescent="0.25">
      <c r="A2" s="84"/>
      <c r="B2" s="84"/>
      <c r="C2" s="84"/>
      <c r="D2" s="84"/>
      <c r="E2" s="84"/>
      <c r="F2" s="84"/>
      <c r="G2" s="84"/>
      <c r="H2" s="85"/>
      <c r="I2" s="85"/>
    </row>
    <row r="3" spans="1:15" ht="15.75" x14ac:dyDescent="0.25">
      <c r="A3" s="132" t="s">
        <v>39</v>
      </c>
      <c r="B3" s="133"/>
      <c r="C3" s="133"/>
      <c r="D3" s="133"/>
      <c r="E3" s="133"/>
      <c r="F3" s="133"/>
      <c r="G3" s="133"/>
      <c r="H3" s="133"/>
      <c r="I3" s="133"/>
    </row>
    <row r="4" spans="1:15" ht="18" x14ac:dyDescent="0.25">
      <c r="A4" s="84"/>
      <c r="B4" s="84"/>
      <c r="C4" s="84"/>
      <c r="D4" s="84"/>
      <c r="E4" s="84"/>
      <c r="F4" s="84"/>
      <c r="G4" s="84"/>
      <c r="H4" s="85"/>
      <c r="I4" s="85"/>
    </row>
    <row r="5" spans="1:15" ht="25.5" x14ac:dyDescent="0.25">
      <c r="A5" s="163" t="s">
        <v>41</v>
      </c>
      <c r="B5" s="164"/>
      <c r="C5" s="165"/>
      <c r="D5" s="87" t="s">
        <v>42</v>
      </c>
      <c r="E5" s="87" t="s">
        <v>12</v>
      </c>
      <c r="F5" s="88" t="s">
        <v>13</v>
      </c>
      <c r="G5" s="88" t="s">
        <v>62</v>
      </c>
      <c r="H5" s="88" t="s">
        <v>63</v>
      </c>
      <c r="I5" s="88" t="s">
        <v>64</v>
      </c>
    </row>
    <row r="6" spans="1:15" x14ac:dyDescent="0.25">
      <c r="A6" s="166" t="s">
        <v>48</v>
      </c>
      <c r="B6" s="167"/>
      <c r="C6" s="168"/>
      <c r="D6" s="91" t="s">
        <v>49</v>
      </c>
      <c r="E6" s="98">
        <f>E7+E13</f>
        <v>13754988.85</v>
      </c>
      <c r="F6" s="98">
        <f t="shared" ref="F6" si="0">F7+F13</f>
        <v>14545287</v>
      </c>
      <c r="G6" s="98">
        <f>G7+G13</f>
        <v>2073973.6542524386</v>
      </c>
      <c r="H6" s="98">
        <f t="shared" ref="H6:I6" si="1">H7+H13</f>
        <v>2073973.6542524386</v>
      </c>
      <c r="I6" s="98">
        <f t="shared" si="1"/>
        <v>2073973.6542524386</v>
      </c>
    </row>
    <row r="7" spans="1:15" x14ac:dyDescent="0.25">
      <c r="A7" s="166" t="s">
        <v>50</v>
      </c>
      <c r="B7" s="167"/>
      <c r="C7" s="168"/>
      <c r="D7" s="91" t="s">
        <v>51</v>
      </c>
      <c r="E7" s="98">
        <f>E8</f>
        <v>13200974</v>
      </c>
      <c r="F7" s="98">
        <f>F8</f>
        <v>14185204.449999999</v>
      </c>
      <c r="G7" s="98">
        <f>G8</f>
        <v>2028847.8942524386</v>
      </c>
      <c r="H7" s="98">
        <f t="shared" ref="H7:I7" si="2">H8</f>
        <v>2028847.8942524386</v>
      </c>
      <c r="I7" s="98">
        <f t="shared" si="2"/>
        <v>2028847.8942524386</v>
      </c>
    </row>
    <row r="8" spans="1:15" x14ac:dyDescent="0.25">
      <c r="A8" s="160">
        <v>3</v>
      </c>
      <c r="B8" s="161"/>
      <c r="C8" s="162"/>
      <c r="D8" s="90" t="s">
        <v>24</v>
      </c>
      <c r="E8" s="51">
        <v>13200974</v>
      </c>
      <c r="F8" s="51">
        <f>SUM(F9:F11)</f>
        <v>14185204.449999999</v>
      </c>
      <c r="G8" s="51">
        <f>SUM(G9:G11)</f>
        <v>2028847.8942524386</v>
      </c>
      <c r="H8" s="51">
        <f t="shared" ref="H8:I8" si="3">SUM(H9:H11)</f>
        <v>2028847.8942524386</v>
      </c>
      <c r="I8" s="51">
        <f t="shared" si="3"/>
        <v>2028847.8942524386</v>
      </c>
      <c r="N8" s="96"/>
      <c r="O8" s="96"/>
    </row>
    <row r="9" spans="1:15" x14ac:dyDescent="0.25">
      <c r="A9" s="160">
        <v>31</v>
      </c>
      <c r="B9" s="161"/>
      <c r="C9" s="162"/>
      <c r="D9" s="90" t="s">
        <v>25</v>
      </c>
      <c r="E9" s="50">
        <v>11802551.300000001</v>
      </c>
      <c r="F9" s="51">
        <v>12356011.449999999</v>
      </c>
      <c r="G9" s="51">
        <f>'POSEBNI DIO Razina 4'!C10</f>
        <v>1802208.72</v>
      </c>
      <c r="H9" s="51">
        <f t="shared" ref="H9:I11" si="4">G9</f>
        <v>1802208.72</v>
      </c>
      <c r="I9" s="52">
        <f t="shared" si="4"/>
        <v>1802208.72</v>
      </c>
    </row>
    <row r="10" spans="1:15" x14ac:dyDescent="0.25">
      <c r="A10" s="160">
        <v>32</v>
      </c>
      <c r="B10" s="161"/>
      <c r="C10" s="162"/>
      <c r="D10" s="90" t="s">
        <v>43</v>
      </c>
      <c r="E10" s="50">
        <v>1383995.45</v>
      </c>
      <c r="F10" s="51">
        <v>1815993</v>
      </c>
      <c r="G10" s="51">
        <f>'POSEBNI DIO Razina 4'!C14</f>
        <v>224621.78425243875</v>
      </c>
      <c r="H10" s="51">
        <f t="shared" si="4"/>
        <v>224621.78425243875</v>
      </c>
      <c r="I10" s="52">
        <f t="shared" si="4"/>
        <v>224621.78425243875</v>
      </c>
    </row>
    <row r="11" spans="1:15" x14ac:dyDescent="0.25">
      <c r="A11" s="160">
        <v>34</v>
      </c>
      <c r="B11" s="161"/>
      <c r="C11" s="162"/>
      <c r="D11" s="99" t="s">
        <v>115</v>
      </c>
      <c r="E11" s="50">
        <v>14427.6</v>
      </c>
      <c r="F11" s="51">
        <v>13200</v>
      </c>
      <c r="G11" s="51">
        <f>'POSEBNI DIO Razina 4'!C44</f>
        <v>2017.39</v>
      </c>
      <c r="H11" s="51">
        <f t="shared" si="4"/>
        <v>2017.39</v>
      </c>
      <c r="I11" s="52">
        <f t="shared" si="4"/>
        <v>2017.39</v>
      </c>
    </row>
    <row r="12" spans="1:15" x14ac:dyDescent="0.25">
      <c r="A12" s="166" t="s">
        <v>48</v>
      </c>
      <c r="B12" s="167"/>
      <c r="C12" s="168"/>
      <c r="D12" s="91" t="s">
        <v>49</v>
      </c>
      <c r="E12" s="50"/>
      <c r="F12" s="51"/>
      <c r="G12" s="51"/>
      <c r="H12" s="51"/>
      <c r="I12" s="51"/>
    </row>
    <row r="13" spans="1:15" ht="25.5" x14ac:dyDescent="0.25">
      <c r="A13" s="166" t="s">
        <v>52</v>
      </c>
      <c r="B13" s="167"/>
      <c r="C13" s="168"/>
      <c r="D13" s="91" t="s">
        <v>53</v>
      </c>
      <c r="E13" s="98">
        <f>SUM(E14,E16)</f>
        <v>554014.85</v>
      </c>
      <c r="F13" s="98">
        <f>SUM(F14,F16)</f>
        <v>360082.55</v>
      </c>
      <c r="G13" s="98">
        <f>SUM(G14,G16)</f>
        <v>45125.760000000002</v>
      </c>
      <c r="H13" s="98">
        <f t="shared" ref="H13:I13" si="5">SUM(H14,H16)</f>
        <v>45125.760000000002</v>
      </c>
      <c r="I13" s="98">
        <f t="shared" si="5"/>
        <v>45125.760000000002</v>
      </c>
    </row>
    <row r="14" spans="1:15" x14ac:dyDescent="0.25">
      <c r="A14" s="160">
        <v>3</v>
      </c>
      <c r="B14" s="161"/>
      <c r="C14" s="162"/>
      <c r="D14" s="90" t="s">
        <v>24</v>
      </c>
      <c r="E14" s="50"/>
      <c r="F14" s="51"/>
      <c r="G14" s="51"/>
      <c r="H14" s="51"/>
      <c r="I14" s="52"/>
    </row>
    <row r="15" spans="1:15" x14ac:dyDescent="0.25">
      <c r="A15" s="160">
        <v>32</v>
      </c>
      <c r="B15" s="161"/>
      <c r="C15" s="162"/>
      <c r="D15" s="90" t="s">
        <v>43</v>
      </c>
      <c r="E15" s="50"/>
      <c r="F15" s="51"/>
      <c r="G15" s="51"/>
      <c r="H15" s="51"/>
      <c r="I15" s="52"/>
    </row>
    <row r="16" spans="1:15" ht="25.5" x14ac:dyDescent="0.25">
      <c r="A16" s="160">
        <v>4</v>
      </c>
      <c r="B16" s="161"/>
      <c r="C16" s="162"/>
      <c r="D16" s="90" t="s">
        <v>26</v>
      </c>
      <c r="E16" s="50">
        <f>SUM(E17:E18)</f>
        <v>554014.85</v>
      </c>
      <c r="F16" s="51">
        <f>SUM(F17:F18)</f>
        <v>360082.55</v>
      </c>
      <c r="G16" s="51">
        <f>G17</f>
        <v>45125.760000000002</v>
      </c>
      <c r="H16" s="51">
        <f t="shared" ref="H16:I16" si="6">H17</f>
        <v>45125.760000000002</v>
      </c>
      <c r="I16" s="51">
        <f t="shared" si="6"/>
        <v>45125.760000000002</v>
      </c>
    </row>
    <row r="17" spans="1:9" ht="25.5" x14ac:dyDescent="0.25">
      <c r="A17" s="160">
        <v>42</v>
      </c>
      <c r="B17" s="161"/>
      <c r="C17" s="162"/>
      <c r="D17" s="90" t="s">
        <v>71</v>
      </c>
      <c r="E17" s="50">
        <v>419677.99</v>
      </c>
      <c r="F17" s="51">
        <v>360082.55</v>
      </c>
      <c r="G17" s="51">
        <f>'POSEBNI DIO Razina 2'!C14</f>
        <v>45125.760000000002</v>
      </c>
      <c r="H17" s="51">
        <f>G17</f>
        <v>45125.760000000002</v>
      </c>
      <c r="I17" s="52">
        <f>H17</f>
        <v>45125.760000000002</v>
      </c>
    </row>
    <row r="18" spans="1:9" ht="29.25" x14ac:dyDescent="0.25">
      <c r="A18" s="159">
        <v>45</v>
      </c>
      <c r="B18" s="159"/>
      <c r="C18" s="159"/>
      <c r="D18" s="100" t="s">
        <v>128</v>
      </c>
      <c r="E18" s="107">
        <v>134336.85999999999</v>
      </c>
      <c r="F18" s="107"/>
      <c r="G18" s="107" t="s">
        <v>127</v>
      </c>
      <c r="H18" s="107"/>
      <c r="I18" s="107"/>
    </row>
    <row r="19" spans="1:9" x14ac:dyDescent="0.25">
      <c r="E19" s="47"/>
      <c r="F19" s="47"/>
      <c r="G19" s="47"/>
      <c r="H19" s="47"/>
      <c r="I19" s="47"/>
    </row>
  </sheetData>
  <mergeCells count="16">
    <mergeCell ref="A18:C18"/>
    <mergeCell ref="A11:C11"/>
    <mergeCell ref="A1:I1"/>
    <mergeCell ref="A3:I3"/>
    <mergeCell ref="A5:C5"/>
    <mergeCell ref="A8:C8"/>
    <mergeCell ref="A10:C10"/>
    <mergeCell ref="A9:C9"/>
    <mergeCell ref="A6:C6"/>
    <mergeCell ref="A7:C7"/>
    <mergeCell ref="A15:C15"/>
    <mergeCell ref="A16:C16"/>
    <mergeCell ref="A17:C17"/>
    <mergeCell ref="A12:C12"/>
    <mergeCell ref="A13:C13"/>
    <mergeCell ref="A14:C14"/>
  </mergeCells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58F89-AAE4-4DF3-82C4-5E33E4FEEE8D}">
  <sheetPr>
    <pageSetUpPr fitToPage="1"/>
  </sheetPr>
  <dimension ref="A1:L60"/>
  <sheetViews>
    <sheetView workbookViewId="0">
      <selection activeCell="B29" sqref="B29"/>
    </sheetView>
  </sheetViews>
  <sheetFormatPr defaultColWidth="11.42578125" defaultRowHeight="15" x14ac:dyDescent="0.25"/>
  <cols>
    <col min="1" max="1" width="7.42578125" style="71" customWidth="1"/>
    <col min="2" max="2" width="42.5703125" style="75" customWidth="1"/>
    <col min="3" max="3" width="20.28515625" style="82" customWidth="1"/>
    <col min="4" max="4" width="15.7109375" style="82" customWidth="1"/>
    <col min="5" max="5" width="16.140625" style="82" customWidth="1"/>
    <col min="6" max="10" width="13.7109375" style="82" customWidth="1"/>
    <col min="11" max="11" width="21" style="82" customWidth="1"/>
    <col min="12" max="234" width="11.42578125" style="54"/>
    <col min="235" max="235" width="12.5703125" style="54" customWidth="1"/>
    <col min="236" max="236" width="39.42578125" style="54" customWidth="1"/>
    <col min="237" max="237" width="20.28515625" style="54" customWidth="1"/>
    <col min="238" max="238" width="15.7109375" style="54" customWidth="1"/>
    <col min="239" max="239" width="16.140625" style="54" customWidth="1"/>
    <col min="240" max="244" width="13.7109375" style="54" customWidth="1"/>
    <col min="245" max="245" width="21" style="54" customWidth="1"/>
    <col min="246" max="246" width="11.42578125" style="54"/>
    <col min="247" max="247" width="11.7109375" style="54" bestFit="1" customWidth="1"/>
    <col min="248" max="490" width="11.42578125" style="54"/>
    <col min="491" max="491" width="12.5703125" style="54" customWidth="1"/>
    <col min="492" max="492" width="39.42578125" style="54" customWidth="1"/>
    <col min="493" max="493" width="20.28515625" style="54" customWidth="1"/>
    <col min="494" max="494" width="15.7109375" style="54" customWidth="1"/>
    <col min="495" max="495" width="16.140625" style="54" customWidth="1"/>
    <col min="496" max="500" width="13.7109375" style="54" customWidth="1"/>
    <col min="501" max="501" width="21" style="54" customWidth="1"/>
    <col min="502" max="502" width="11.42578125" style="54"/>
    <col min="503" max="503" width="11.7109375" style="54" bestFit="1" customWidth="1"/>
    <col min="504" max="746" width="11.42578125" style="54"/>
    <col min="747" max="747" width="12.5703125" style="54" customWidth="1"/>
    <col min="748" max="748" width="39.42578125" style="54" customWidth="1"/>
    <col min="749" max="749" width="20.28515625" style="54" customWidth="1"/>
    <col min="750" max="750" width="15.7109375" style="54" customWidth="1"/>
    <col min="751" max="751" width="16.140625" style="54" customWidth="1"/>
    <col min="752" max="756" width="13.7109375" style="54" customWidth="1"/>
    <col min="757" max="757" width="21" style="54" customWidth="1"/>
    <col min="758" max="758" width="11.42578125" style="54"/>
    <col min="759" max="759" width="11.7109375" style="54" bestFit="1" customWidth="1"/>
    <col min="760" max="1002" width="11.42578125" style="54"/>
    <col min="1003" max="1003" width="12.5703125" style="54" customWidth="1"/>
    <col min="1004" max="1004" width="39.42578125" style="54" customWidth="1"/>
    <col min="1005" max="1005" width="20.28515625" style="54" customWidth="1"/>
    <col min="1006" max="1006" width="15.7109375" style="54" customWidth="1"/>
    <col min="1007" max="1007" width="16.140625" style="54" customWidth="1"/>
    <col min="1008" max="1012" width="13.7109375" style="54" customWidth="1"/>
    <col min="1013" max="1013" width="21" style="54" customWidth="1"/>
    <col min="1014" max="1014" width="11.42578125" style="54"/>
    <col min="1015" max="1015" width="11.7109375" style="54" bestFit="1" customWidth="1"/>
    <col min="1016" max="1258" width="11.42578125" style="54"/>
    <col min="1259" max="1259" width="12.5703125" style="54" customWidth="1"/>
    <col min="1260" max="1260" width="39.42578125" style="54" customWidth="1"/>
    <col min="1261" max="1261" width="20.28515625" style="54" customWidth="1"/>
    <col min="1262" max="1262" width="15.7109375" style="54" customWidth="1"/>
    <col min="1263" max="1263" width="16.140625" style="54" customWidth="1"/>
    <col min="1264" max="1268" width="13.7109375" style="54" customWidth="1"/>
    <col min="1269" max="1269" width="21" style="54" customWidth="1"/>
    <col min="1270" max="1270" width="11.42578125" style="54"/>
    <col min="1271" max="1271" width="11.7109375" style="54" bestFit="1" customWidth="1"/>
    <col min="1272" max="1514" width="11.42578125" style="54"/>
    <col min="1515" max="1515" width="12.5703125" style="54" customWidth="1"/>
    <col min="1516" max="1516" width="39.42578125" style="54" customWidth="1"/>
    <col min="1517" max="1517" width="20.28515625" style="54" customWidth="1"/>
    <col min="1518" max="1518" width="15.7109375" style="54" customWidth="1"/>
    <col min="1519" max="1519" width="16.140625" style="54" customWidth="1"/>
    <col min="1520" max="1524" width="13.7109375" style="54" customWidth="1"/>
    <col min="1525" max="1525" width="21" style="54" customWidth="1"/>
    <col min="1526" max="1526" width="11.42578125" style="54"/>
    <col min="1527" max="1527" width="11.7109375" style="54" bestFit="1" customWidth="1"/>
    <col min="1528" max="1770" width="11.42578125" style="54"/>
    <col min="1771" max="1771" width="12.5703125" style="54" customWidth="1"/>
    <col min="1772" max="1772" width="39.42578125" style="54" customWidth="1"/>
    <col min="1773" max="1773" width="20.28515625" style="54" customWidth="1"/>
    <col min="1774" max="1774" width="15.7109375" style="54" customWidth="1"/>
    <col min="1775" max="1775" width="16.140625" style="54" customWidth="1"/>
    <col min="1776" max="1780" width="13.7109375" style="54" customWidth="1"/>
    <col min="1781" max="1781" width="21" style="54" customWidth="1"/>
    <col min="1782" max="1782" width="11.42578125" style="54"/>
    <col min="1783" max="1783" width="11.7109375" style="54" bestFit="1" customWidth="1"/>
    <col min="1784" max="2026" width="11.42578125" style="54"/>
    <col min="2027" max="2027" width="12.5703125" style="54" customWidth="1"/>
    <col min="2028" max="2028" width="39.42578125" style="54" customWidth="1"/>
    <col min="2029" max="2029" width="20.28515625" style="54" customWidth="1"/>
    <col min="2030" max="2030" width="15.7109375" style="54" customWidth="1"/>
    <col min="2031" max="2031" width="16.140625" style="54" customWidth="1"/>
    <col min="2032" max="2036" width="13.7109375" style="54" customWidth="1"/>
    <col min="2037" max="2037" width="21" style="54" customWidth="1"/>
    <col min="2038" max="2038" width="11.42578125" style="54"/>
    <col min="2039" max="2039" width="11.7109375" style="54" bestFit="1" customWidth="1"/>
    <col min="2040" max="2282" width="11.42578125" style="54"/>
    <col min="2283" max="2283" width="12.5703125" style="54" customWidth="1"/>
    <col min="2284" max="2284" width="39.42578125" style="54" customWidth="1"/>
    <col min="2285" max="2285" width="20.28515625" style="54" customWidth="1"/>
    <col min="2286" max="2286" width="15.7109375" style="54" customWidth="1"/>
    <col min="2287" max="2287" width="16.140625" style="54" customWidth="1"/>
    <col min="2288" max="2292" width="13.7109375" style="54" customWidth="1"/>
    <col min="2293" max="2293" width="21" style="54" customWidth="1"/>
    <col min="2294" max="2294" width="11.42578125" style="54"/>
    <col min="2295" max="2295" width="11.7109375" style="54" bestFit="1" customWidth="1"/>
    <col min="2296" max="2538" width="11.42578125" style="54"/>
    <col min="2539" max="2539" width="12.5703125" style="54" customWidth="1"/>
    <col min="2540" max="2540" width="39.42578125" style="54" customWidth="1"/>
    <col min="2541" max="2541" width="20.28515625" style="54" customWidth="1"/>
    <col min="2542" max="2542" width="15.7109375" style="54" customWidth="1"/>
    <col min="2543" max="2543" width="16.140625" style="54" customWidth="1"/>
    <col min="2544" max="2548" width="13.7109375" style="54" customWidth="1"/>
    <col min="2549" max="2549" width="21" style="54" customWidth="1"/>
    <col min="2550" max="2550" width="11.42578125" style="54"/>
    <col min="2551" max="2551" width="11.7109375" style="54" bestFit="1" customWidth="1"/>
    <col min="2552" max="2794" width="11.42578125" style="54"/>
    <col min="2795" max="2795" width="12.5703125" style="54" customWidth="1"/>
    <col min="2796" max="2796" width="39.42578125" style="54" customWidth="1"/>
    <col min="2797" max="2797" width="20.28515625" style="54" customWidth="1"/>
    <col min="2798" max="2798" width="15.7109375" style="54" customWidth="1"/>
    <col min="2799" max="2799" width="16.140625" style="54" customWidth="1"/>
    <col min="2800" max="2804" width="13.7109375" style="54" customWidth="1"/>
    <col min="2805" max="2805" width="21" style="54" customWidth="1"/>
    <col min="2806" max="2806" width="11.42578125" style="54"/>
    <col min="2807" max="2807" width="11.7109375" style="54" bestFit="1" customWidth="1"/>
    <col min="2808" max="3050" width="11.42578125" style="54"/>
    <col min="3051" max="3051" width="12.5703125" style="54" customWidth="1"/>
    <col min="3052" max="3052" width="39.42578125" style="54" customWidth="1"/>
    <col min="3053" max="3053" width="20.28515625" style="54" customWidth="1"/>
    <col min="3054" max="3054" width="15.7109375" style="54" customWidth="1"/>
    <col min="3055" max="3055" width="16.140625" style="54" customWidth="1"/>
    <col min="3056" max="3060" width="13.7109375" style="54" customWidth="1"/>
    <col min="3061" max="3061" width="21" style="54" customWidth="1"/>
    <col min="3062" max="3062" width="11.42578125" style="54"/>
    <col min="3063" max="3063" width="11.7109375" style="54" bestFit="1" customWidth="1"/>
    <col min="3064" max="3306" width="11.42578125" style="54"/>
    <col min="3307" max="3307" width="12.5703125" style="54" customWidth="1"/>
    <col min="3308" max="3308" width="39.42578125" style="54" customWidth="1"/>
    <col min="3309" max="3309" width="20.28515625" style="54" customWidth="1"/>
    <col min="3310" max="3310" width="15.7109375" style="54" customWidth="1"/>
    <col min="3311" max="3311" width="16.140625" style="54" customWidth="1"/>
    <col min="3312" max="3316" width="13.7109375" style="54" customWidth="1"/>
    <col min="3317" max="3317" width="21" style="54" customWidth="1"/>
    <col min="3318" max="3318" width="11.42578125" style="54"/>
    <col min="3319" max="3319" width="11.7109375" style="54" bestFit="1" customWidth="1"/>
    <col min="3320" max="3562" width="11.42578125" style="54"/>
    <col min="3563" max="3563" width="12.5703125" style="54" customWidth="1"/>
    <col min="3564" max="3564" width="39.42578125" style="54" customWidth="1"/>
    <col min="3565" max="3565" width="20.28515625" style="54" customWidth="1"/>
    <col min="3566" max="3566" width="15.7109375" style="54" customWidth="1"/>
    <col min="3567" max="3567" width="16.140625" style="54" customWidth="1"/>
    <col min="3568" max="3572" width="13.7109375" style="54" customWidth="1"/>
    <col min="3573" max="3573" width="21" style="54" customWidth="1"/>
    <col min="3574" max="3574" width="11.42578125" style="54"/>
    <col min="3575" max="3575" width="11.7109375" style="54" bestFit="1" customWidth="1"/>
    <col min="3576" max="3818" width="11.42578125" style="54"/>
    <col min="3819" max="3819" width="12.5703125" style="54" customWidth="1"/>
    <col min="3820" max="3820" width="39.42578125" style="54" customWidth="1"/>
    <col min="3821" max="3821" width="20.28515625" style="54" customWidth="1"/>
    <col min="3822" max="3822" width="15.7109375" style="54" customWidth="1"/>
    <col min="3823" max="3823" width="16.140625" style="54" customWidth="1"/>
    <col min="3824" max="3828" width="13.7109375" style="54" customWidth="1"/>
    <col min="3829" max="3829" width="21" style="54" customWidth="1"/>
    <col min="3830" max="3830" width="11.42578125" style="54"/>
    <col min="3831" max="3831" width="11.7109375" style="54" bestFit="1" customWidth="1"/>
    <col min="3832" max="4074" width="11.42578125" style="54"/>
    <col min="4075" max="4075" width="12.5703125" style="54" customWidth="1"/>
    <col min="4076" max="4076" width="39.42578125" style="54" customWidth="1"/>
    <col min="4077" max="4077" width="20.28515625" style="54" customWidth="1"/>
    <col min="4078" max="4078" width="15.7109375" style="54" customWidth="1"/>
    <col min="4079" max="4079" width="16.140625" style="54" customWidth="1"/>
    <col min="4080" max="4084" width="13.7109375" style="54" customWidth="1"/>
    <col min="4085" max="4085" width="21" style="54" customWidth="1"/>
    <col min="4086" max="4086" width="11.42578125" style="54"/>
    <col min="4087" max="4087" width="11.7109375" style="54" bestFit="1" customWidth="1"/>
    <col min="4088" max="4330" width="11.42578125" style="54"/>
    <col min="4331" max="4331" width="12.5703125" style="54" customWidth="1"/>
    <col min="4332" max="4332" width="39.42578125" style="54" customWidth="1"/>
    <col min="4333" max="4333" width="20.28515625" style="54" customWidth="1"/>
    <col min="4334" max="4334" width="15.7109375" style="54" customWidth="1"/>
    <col min="4335" max="4335" width="16.140625" style="54" customWidth="1"/>
    <col min="4336" max="4340" width="13.7109375" style="54" customWidth="1"/>
    <col min="4341" max="4341" width="21" style="54" customWidth="1"/>
    <col min="4342" max="4342" width="11.42578125" style="54"/>
    <col min="4343" max="4343" width="11.7109375" style="54" bestFit="1" customWidth="1"/>
    <col min="4344" max="4586" width="11.42578125" style="54"/>
    <col min="4587" max="4587" width="12.5703125" style="54" customWidth="1"/>
    <col min="4588" max="4588" width="39.42578125" style="54" customWidth="1"/>
    <col min="4589" max="4589" width="20.28515625" style="54" customWidth="1"/>
    <col min="4590" max="4590" width="15.7109375" style="54" customWidth="1"/>
    <col min="4591" max="4591" width="16.140625" style="54" customWidth="1"/>
    <col min="4592" max="4596" width="13.7109375" style="54" customWidth="1"/>
    <col min="4597" max="4597" width="21" style="54" customWidth="1"/>
    <col min="4598" max="4598" width="11.42578125" style="54"/>
    <col min="4599" max="4599" width="11.7109375" style="54" bestFit="1" customWidth="1"/>
    <col min="4600" max="4842" width="11.42578125" style="54"/>
    <col min="4843" max="4843" width="12.5703125" style="54" customWidth="1"/>
    <col min="4844" max="4844" width="39.42578125" style="54" customWidth="1"/>
    <col min="4845" max="4845" width="20.28515625" style="54" customWidth="1"/>
    <col min="4846" max="4846" width="15.7109375" style="54" customWidth="1"/>
    <col min="4847" max="4847" width="16.140625" style="54" customWidth="1"/>
    <col min="4848" max="4852" width="13.7109375" style="54" customWidth="1"/>
    <col min="4853" max="4853" width="21" style="54" customWidth="1"/>
    <col min="4854" max="4854" width="11.42578125" style="54"/>
    <col min="4855" max="4855" width="11.7109375" style="54" bestFit="1" customWidth="1"/>
    <col min="4856" max="5098" width="11.42578125" style="54"/>
    <col min="5099" max="5099" width="12.5703125" style="54" customWidth="1"/>
    <col min="5100" max="5100" width="39.42578125" style="54" customWidth="1"/>
    <col min="5101" max="5101" width="20.28515625" style="54" customWidth="1"/>
    <col min="5102" max="5102" width="15.7109375" style="54" customWidth="1"/>
    <col min="5103" max="5103" width="16.140625" style="54" customWidth="1"/>
    <col min="5104" max="5108" width="13.7109375" style="54" customWidth="1"/>
    <col min="5109" max="5109" width="21" style="54" customWidth="1"/>
    <col min="5110" max="5110" width="11.42578125" style="54"/>
    <col min="5111" max="5111" width="11.7109375" style="54" bestFit="1" customWidth="1"/>
    <col min="5112" max="5354" width="11.42578125" style="54"/>
    <col min="5355" max="5355" width="12.5703125" style="54" customWidth="1"/>
    <col min="5356" max="5356" width="39.42578125" style="54" customWidth="1"/>
    <col min="5357" max="5357" width="20.28515625" style="54" customWidth="1"/>
    <col min="5358" max="5358" width="15.7109375" style="54" customWidth="1"/>
    <col min="5359" max="5359" width="16.140625" style="54" customWidth="1"/>
    <col min="5360" max="5364" width="13.7109375" style="54" customWidth="1"/>
    <col min="5365" max="5365" width="21" style="54" customWidth="1"/>
    <col min="5366" max="5366" width="11.42578125" style="54"/>
    <col min="5367" max="5367" width="11.7109375" style="54" bestFit="1" customWidth="1"/>
    <col min="5368" max="5610" width="11.42578125" style="54"/>
    <col min="5611" max="5611" width="12.5703125" style="54" customWidth="1"/>
    <col min="5612" max="5612" width="39.42578125" style="54" customWidth="1"/>
    <col min="5613" max="5613" width="20.28515625" style="54" customWidth="1"/>
    <col min="5614" max="5614" width="15.7109375" style="54" customWidth="1"/>
    <col min="5615" max="5615" width="16.140625" style="54" customWidth="1"/>
    <col min="5616" max="5620" width="13.7109375" style="54" customWidth="1"/>
    <col min="5621" max="5621" width="21" style="54" customWidth="1"/>
    <col min="5622" max="5622" width="11.42578125" style="54"/>
    <col min="5623" max="5623" width="11.7109375" style="54" bestFit="1" customWidth="1"/>
    <col min="5624" max="5866" width="11.42578125" style="54"/>
    <col min="5867" max="5867" width="12.5703125" style="54" customWidth="1"/>
    <col min="5868" max="5868" width="39.42578125" style="54" customWidth="1"/>
    <col min="5869" max="5869" width="20.28515625" style="54" customWidth="1"/>
    <col min="5870" max="5870" width="15.7109375" style="54" customWidth="1"/>
    <col min="5871" max="5871" width="16.140625" style="54" customWidth="1"/>
    <col min="5872" max="5876" width="13.7109375" style="54" customWidth="1"/>
    <col min="5877" max="5877" width="21" style="54" customWidth="1"/>
    <col min="5878" max="5878" width="11.42578125" style="54"/>
    <col min="5879" max="5879" width="11.7109375" style="54" bestFit="1" customWidth="1"/>
    <col min="5880" max="6122" width="11.42578125" style="54"/>
    <col min="6123" max="6123" width="12.5703125" style="54" customWidth="1"/>
    <col min="6124" max="6124" width="39.42578125" style="54" customWidth="1"/>
    <col min="6125" max="6125" width="20.28515625" style="54" customWidth="1"/>
    <col min="6126" max="6126" width="15.7109375" style="54" customWidth="1"/>
    <col min="6127" max="6127" width="16.140625" style="54" customWidth="1"/>
    <col min="6128" max="6132" width="13.7109375" style="54" customWidth="1"/>
    <col min="6133" max="6133" width="21" style="54" customWidth="1"/>
    <col min="6134" max="6134" width="11.42578125" style="54"/>
    <col min="6135" max="6135" width="11.7109375" style="54" bestFit="1" customWidth="1"/>
    <col min="6136" max="6378" width="11.42578125" style="54"/>
    <col min="6379" max="6379" width="12.5703125" style="54" customWidth="1"/>
    <col min="6380" max="6380" width="39.42578125" style="54" customWidth="1"/>
    <col min="6381" max="6381" width="20.28515625" style="54" customWidth="1"/>
    <col min="6382" max="6382" width="15.7109375" style="54" customWidth="1"/>
    <col min="6383" max="6383" width="16.140625" style="54" customWidth="1"/>
    <col min="6384" max="6388" width="13.7109375" style="54" customWidth="1"/>
    <col min="6389" max="6389" width="21" style="54" customWidth="1"/>
    <col min="6390" max="6390" width="11.42578125" style="54"/>
    <col min="6391" max="6391" width="11.7109375" style="54" bestFit="1" customWidth="1"/>
    <col min="6392" max="6634" width="11.42578125" style="54"/>
    <col min="6635" max="6635" width="12.5703125" style="54" customWidth="1"/>
    <col min="6636" max="6636" width="39.42578125" style="54" customWidth="1"/>
    <col min="6637" max="6637" width="20.28515625" style="54" customWidth="1"/>
    <col min="6638" max="6638" width="15.7109375" style="54" customWidth="1"/>
    <col min="6639" max="6639" width="16.140625" style="54" customWidth="1"/>
    <col min="6640" max="6644" width="13.7109375" style="54" customWidth="1"/>
    <col min="6645" max="6645" width="21" style="54" customWidth="1"/>
    <col min="6646" max="6646" width="11.42578125" style="54"/>
    <col min="6647" max="6647" width="11.7109375" style="54" bestFit="1" customWidth="1"/>
    <col min="6648" max="6890" width="11.42578125" style="54"/>
    <col min="6891" max="6891" width="12.5703125" style="54" customWidth="1"/>
    <col min="6892" max="6892" width="39.42578125" style="54" customWidth="1"/>
    <col min="6893" max="6893" width="20.28515625" style="54" customWidth="1"/>
    <col min="6894" max="6894" width="15.7109375" style="54" customWidth="1"/>
    <col min="6895" max="6895" width="16.140625" style="54" customWidth="1"/>
    <col min="6896" max="6900" width="13.7109375" style="54" customWidth="1"/>
    <col min="6901" max="6901" width="21" style="54" customWidth="1"/>
    <col min="6902" max="6902" width="11.42578125" style="54"/>
    <col min="6903" max="6903" width="11.7109375" style="54" bestFit="1" customWidth="1"/>
    <col min="6904" max="7146" width="11.42578125" style="54"/>
    <col min="7147" max="7147" width="12.5703125" style="54" customWidth="1"/>
    <col min="7148" max="7148" width="39.42578125" style="54" customWidth="1"/>
    <col min="7149" max="7149" width="20.28515625" style="54" customWidth="1"/>
    <col min="7150" max="7150" width="15.7109375" style="54" customWidth="1"/>
    <col min="7151" max="7151" width="16.140625" style="54" customWidth="1"/>
    <col min="7152" max="7156" width="13.7109375" style="54" customWidth="1"/>
    <col min="7157" max="7157" width="21" style="54" customWidth="1"/>
    <col min="7158" max="7158" width="11.42578125" style="54"/>
    <col min="7159" max="7159" width="11.7109375" style="54" bestFit="1" customWidth="1"/>
    <col min="7160" max="7402" width="11.42578125" style="54"/>
    <col min="7403" max="7403" width="12.5703125" style="54" customWidth="1"/>
    <col min="7404" max="7404" width="39.42578125" style="54" customWidth="1"/>
    <col min="7405" max="7405" width="20.28515625" style="54" customWidth="1"/>
    <col min="7406" max="7406" width="15.7109375" style="54" customWidth="1"/>
    <col min="7407" max="7407" width="16.140625" style="54" customWidth="1"/>
    <col min="7408" max="7412" width="13.7109375" style="54" customWidth="1"/>
    <col min="7413" max="7413" width="21" style="54" customWidth="1"/>
    <col min="7414" max="7414" width="11.42578125" style="54"/>
    <col min="7415" max="7415" width="11.7109375" style="54" bestFit="1" customWidth="1"/>
    <col min="7416" max="7658" width="11.42578125" style="54"/>
    <col min="7659" max="7659" width="12.5703125" style="54" customWidth="1"/>
    <col min="7660" max="7660" width="39.42578125" style="54" customWidth="1"/>
    <col min="7661" max="7661" width="20.28515625" style="54" customWidth="1"/>
    <col min="7662" max="7662" width="15.7109375" style="54" customWidth="1"/>
    <col min="7663" max="7663" width="16.140625" style="54" customWidth="1"/>
    <col min="7664" max="7668" width="13.7109375" style="54" customWidth="1"/>
    <col min="7669" max="7669" width="21" style="54" customWidth="1"/>
    <col min="7670" max="7670" width="11.42578125" style="54"/>
    <col min="7671" max="7671" width="11.7109375" style="54" bestFit="1" customWidth="1"/>
    <col min="7672" max="7914" width="11.42578125" style="54"/>
    <col min="7915" max="7915" width="12.5703125" style="54" customWidth="1"/>
    <col min="7916" max="7916" width="39.42578125" style="54" customWidth="1"/>
    <col min="7917" max="7917" width="20.28515625" style="54" customWidth="1"/>
    <col min="7918" max="7918" width="15.7109375" style="54" customWidth="1"/>
    <col min="7919" max="7919" width="16.140625" style="54" customWidth="1"/>
    <col min="7920" max="7924" width="13.7109375" style="54" customWidth="1"/>
    <col min="7925" max="7925" width="21" style="54" customWidth="1"/>
    <col min="7926" max="7926" width="11.42578125" style="54"/>
    <col min="7927" max="7927" width="11.7109375" style="54" bestFit="1" customWidth="1"/>
    <col min="7928" max="8170" width="11.42578125" style="54"/>
    <col min="8171" max="8171" width="12.5703125" style="54" customWidth="1"/>
    <col min="8172" max="8172" width="39.42578125" style="54" customWidth="1"/>
    <col min="8173" max="8173" width="20.28515625" style="54" customWidth="1"/>
    <col min="8174" max="8174" width="15.7109375" style="54" customWidth="1"/>
    <col min="8175" max="8175" width="16.140625" style="54" customWidth="1"/>
    <col min="8176" max="8180" width="13.7109375" style="54" customWidth="1"/>
    <col min="8181" max="8181" width="21" style="54" customWidth="1"/>
    <col min="8182" max="8182" width="11.42578125" style="54"/>
    <col min="8183" max="8183" width="11.7109375" style="54" bestFit="1" customWidth="1"/>
    <col min="8184" max="8426" width="11.42578125" style="54"/>
    <col min="8427" max="8427" width="12.5703125" style="54" customWidth="1"/>
    <col min="8428" max="8428" width="39.42578125" style="54" customWidth="1"/>
    <col min="8429" max="8429" width="20.28515625" style="54" customWidth="1"/>
    <col min="8430" max="8430" width="15.7109375" style="54" customWidth="1"/>
    <col min="8431" max="8431" width="16.140625" style="54" customWidth="1"/>
    <col min="8432" max="8436" width="13.7109375" style="54" customWidth="1"/>
    <col min="8437" max="8437" width="21" style="54" customWidth="1"/>
    <col min="8438" max="8438" width="11.42578125" style="54"/>
    <col min="8439" max="8439" width="11.7109375" style="54" bestFit="1" customWidth="1"/>
    <col min="8440" max="8682" width="11.42578125" style="54"/>
    <col min="8683" max="8683" width="12.5703125" style="54" customWidth="1"/>
    <col min="8684" max="8684" width="39.42578125" style="54" customWidth="1"/>
    <col min="8685" max="8685" width="20.28515625" style="54" customWidth="1"/>
    <col min="8686" max="8686" width="15.7109375" style="54" customWidth="1"/>
    <col min="8687" max="8687" width="16.140625" style="54" customWidth="1"/>
    <col min="8688" max="8692" width="13.7109375" style="54" customWidth="1"/>
    <col min="8693" max="8693" width="21" style="54" customWidth="1"/>
    <col min="8694" max="8694" width="11.42578125" style="54"/>
    <col min="8695" max="8695" width="11.7109375" style="54" bestFit="1" customWidth="1"/>
    <col min="8696" max="8938" width="11.42578125" style="54"/>
    <col min="8939" max="8939" width="12.5703125" style="54" customWidth="1"/>
    <col min="8940" max="8940" width="39.42578125" style="54" customWidth="1"/>
    <col min="8941" max="8941" width="20.28515625" style="54" customWidth="1"/>
    <col min="8942" max="8942" width="15.7109375" style="54" customWidth="1"/>
    <col min="8943" max="8943" width="16.140625" style="54" customWidth="1"/>
    <col min="8944" max="8948" width="13.7109375" style="54" customWidth="1"/>
    <col min="8949" max="8949" width="21" style="54" customWidth="1"/>
    <col min="8950" max="8950" width="11.42578125" style="54"/>
    <col min="8951" max="8951" width="11.7109375" style="54" bestFit="1" customWidth="1"/>
    <col min="8952" max="9194" width="11.42578125" style="54"/>
    <col min="9195" max="9195" width="12.5703125" style="54" customWidth="1"/>
    <col min="9196" max="9196" width="39.42578125" style="54" customWidth="1"/>
    <col min="9197" max="9197" width="20.28515625" style="54" customWidth="1"/>
    <col min="9198" max="9198" width="15.7109375" style="54" customWidth="1"/>
    <col min="9199" max="9199" width="16.140625" style="54" customWidth="1"/>
    <col min="9200" max="9204" width="13.7109375" style="54" customWidth="1"/>
    <col min="9205" max="9205" width="21" style="54" customWidth="1"/>
    <col min="9206" max="9206" width="11.42578125" style="54"/>
    <col min="9207" max="9207" width="11.7109375" style="54" bestFit="1" customWidth="1"/>
    <col min="9208" max="9450" width="11.42578125" style="54"/>
    <col min="9451" max="9451" width="12.5703125" style="54" customWidth="1"/>
    <col min="9452" max="9452" width="39.42578125" style="54" customWidth="1"/>
    <col min="9453" max="9453" width="20.28515625" style="54" customWidth="1"/>
    <col min="9454" max="9454" width="15.7109375" style="54" customWidth="1"/>
    <col min="9455" max="9455" width="16.140625" style="54" customWidth="1"/>
    <col min="9456" max="9460" width="13.7109375" style="54" customWidth="1"/>
    <col min="9461" max="9461" width="21" style="54" customWidth="1"/>
    <col min="9462" max="9462" width="11.42578125" style="54"/>
    <col min="9463" max="9463" width="11.7109375" style="54" bestFit="1" customWidth="1"/>
    <col min="9464" max="9706" width="11.42578125" style="54"/>
    <col min="9707" max="9707" width="12.5703125" style="54" customWidth="1"/>
    <col min="9708" max="9708" width="39.42578125" style="54" customWidth="1"/>
    <col min="9709" max="9709" width="20.28515625" style="54" customWidth="1"/>
    <col min="9710" max="9710" width="15.7109375" style="54" customWidth="1"/>
    <col min="9711" max="9711" width="16.140625" style="54" customWidth="1"/>
    <col min="9712" max="9716" width="13.7109375" style="54" customWidth="1"/>
    <col min="9717" max="9717" width="21" style="54" customWidth="1"/>
    <col min="9718" max="9718" width="11.42578125" style="54"/>
    <col min="9719" max="9719" width="11.7109375" style="54" bestFit="1" customWidth="1"/>
    <col min="9720" max="9962" width="11.42578125" style="54"/>
    <col min="9963" max="9963" width="12.5703125" style="54" customWidth="1"/>
    <col min="9964" max="9964" width="39.42578125" style="54" customWidth="1"/>
    <col min="9965" max="9965" width="20.28515625" style="54" customWidth="1"/>
    <col min="9966" max="9966" width="15.7109375" style="54" customWidth="1"/>
    <col min="9967" max="9967" width="16.140625" style="54" customWidth="1"/>
    <col min="9968" max="9972" width="13.7109375" style="54" customWidth="1"/>
    <col min="9973" max="9973" width="21" style="54" customWidth="1"/>
    <col min="9974" max="9974" width="11.42578125" style="54"/>
    <col min="9975" max="9975" width="11.7109375" style="54" bestFit="1" customWidth="1"/>
    <col min="9976" max="10218" width="11.42578125" style="54"/>
    <col min="10219" max="10219" width="12.5703125" style="54" customWidth="1"/>
    <col min="10220" max="10220" width="39.42578125" style="54" customWidth="1"/>
    <col min="10221" max="10221" width="20.28515625" style="54" customWidth="1"/>
    <col min="10222" max="10222" width="15.7109375" style="54" customWidth="1"/>
    <col min="10223" max="10223" width="16.140625" style="54" customWidth="1"/>
    <col min="10224" max="10228" width="13.7109375" style="54" customWidth="1"/>
    <col min="10229" max="10229" width="21" style="54" customWidth="1"/>
    <col min="10230" max="10230" width="11.42578125" style="54"/>
    <col min="10231" max="10231" width="11.7109375" style="54" bestFit="1" customWidth="1"/>
    <col min="10232" max="10474" width="11.42578125" style="54"/>
    <col min="10475" max="10475" width="12.5703125" style="54" customWidth="1"/>
    <col min="10476" max="10476" width="39.42578125" style="54" customWidth="1"/>
    <col min="10477" max="10477" width="20.28515625" style="54" customWidth="1"/>
    <col min="10478" max="10478" width="15.7109375" style="54" customWidth="1"/>
    <col min="10479" max="10479" width="16.140625" style="54" customWidth="1"/>
    <col min="10480" max="10484" width="13.7109375" style="54" customWidth="1"/>
    <col min="10485" max="10485" width="21" style="54" customWidth="1"/>
    <col min="10486" max="10486" width="11.42578125" style="54"/>
    <col min="10487" max="10487" width="11.7109375" style="54" bestFit="1" customWidth="1"/>
    <col min="10488" max="10730" width="11.42578125" style="54"/>
    <col min="10731" max="10731" width="12.5703125" style="54" customWidth="1"/>
    <col min="10732" max="10732" width="39.42578125" style="54" customWidth="1"/>
    <col min="10733" max="10733" width="20.28515625" style="54" customWidth="1"/>
    <col min="10734" max="10734" width="15.7109375" style="54" customWidth="1"/>
    <col min="10735" max="10735" width="16.140625" style="54" customWidth="1"/>
    <col min="10736" max="10740" width="13.7109375" style="54" customWidth="1"/>
    <col min="10741" max="10741" width="21" style="54" customWidth="1"/>
    <col min="10742" max="10742" width="11.42578125" style="54"/>
    <col min="10743" max="10743" width="11.7109375" style="54" bestFit="1" customWidth="1"/>
    <col min="10744" max="10986" width="11.42578125" style="54"/>
    <col min="10987" max="10987" width="12.5703125" style="54" customWidth="1"/>
    <col min="10988" max="10988" width="39.42578125" style="54" customWidth="1"/>
    <col min="10989" max="10989" width="20.28515625" style="54" customWidth="1"/>
    <col min="10990" max="10990" width="15.7109375" style="54" customWidth="1"/>
    <col min="10991" max="10991" width="16.140625" style="54" customWidth="1"/>
    <col min="10992" max="10996" width="13.7109375" style="54" customWidth="1"/>
    <col min="10997" max="10997" width="21" style="54" customWidth="1"/>
    <col min="10998" max="10998" width="11.42578125" style="54"/>
    <col min="10999" max="10999" width="11.7109375" style="54" bestFit="1" customWidth="1"/>
    <col min="11000" max="11242" width="11.42578125" style="54"/>
    <col min="11243" max="11243" width="12.5703125" style="54" customWidth="1"/>
    <col min="11244" max="11244" width="39.42578125" style="54" customWidth="1"/>
    <col min="11245" max="11245" width="20.28515625" style="54" customWidth="1"/>
    <col min="11246" max="11246" width="15.7109375" style="54" customWidth="1"/>
    <col min="11247" max="11247" width="16.140625" style="54" customWidth="1"/>
    <col min="11248" max="11252" width="13.7109375" style="54" customWidth="1"/>
    <col min="11253" max="11253" width="21" style="54" customWidth="1"/>
    <col min="11254" max="11254" width="11.42578125" style="54"/>
    <col min="11255" max="11255" width="11.7109375" style="54" bestFit="1" customWidth="1"/>
    <col min="11256" max="11498" width="11.42578125" style="54"/>
    <col min="11499" max="11499" width="12.5703125" style="54" customWidth="1"/>
    <col min="11500" max="11500" width="39.42578125" style="54" customWidth="1"/>
    <col min="11501" max="11501" width="20.28515625" style="54" customWidth="1"/>
    <col min="11502" max="11502" width="15.7109375" style="54" customWidth="1"/>
    <col min="11503" max="11503" width="16.140625" style="54" customWidth="1"/>
    <col min="11504" max="11508" width="13.7109375" style="54" customWidth="1"/>
    <col min="11509" max="11509" width="21" style="54" customWidth="1"/>
    <col min="11510" max="11510" width="11.42578125" style="54"/>
    <col min="11511" max="11511" width="11.7109375" style="54" bestFit="1" customWidth="1"/>
    <col min="11512" max="11754" width="11.42578125" style="54"/>
    <col min="11755" max="11755" width="12.5703125" style="54" customWidth="1"/>
    <col min="11756" max="11756" width="39.42578125" style="54" customWidth="1"/>
    <col min="11757" max="11757" width="20.28515625" style="54" customWidth="1"/>
    <col min="11758" max="11758" width="15.7109375" style="54" customWidth="1"/>
    <col min="11759" max="11759" width="16.140625" style="54" customWidth="1"/>
    <col min="11760" max="11764" width="13.7109375" style="54" customWidth="1"/>
    <col min="11765" max="11765" width="21" style="54" customWidth="1"/>
    <col min="11766" max="11766" width="11.42578125" style="54"/>
    <col min="11767" max="11767" width="11.7109375" style="54" bestFit="1" customWidth="1"/>
    <col min="11768" max="12010" width="11.42578125" style="54"/>
    <col min="12011" max="12011" width="12.5703125" style="54" customWidth="1"/>
    <col min="12012" max="12012" width="39.42578125" style="54" customWidth="1"/>
    <col min="12013" max="12013" width="20.28515625" style="54" customWidth="1"/>
    <col min="12014" max="12014" width="15.7109375" style="54" customWidth="1"/>
    <col min="12015" max="12015" width="16.140625" style="54" customWidth="1"/>
    <col min="12016" max="12020" width="13.7109375" style="54" customWidth="1"/>
    <col min="12021" max="12021" width="21" style="54" customWidth="1"/>
    <col min="12022" max="12022" width="11.42578125" style="54"/>
    <col min="12023" max="12023" width="11.7109375" style="54" bestFit="1" customWidth="1"/>
    <col min="12024" max="12266" width="11.42578125" style="54"/>
    <col min="12267" max="12267" width="12.5703125" style="54" customWidth="1"/>
    <col min="12268" max="12268" width="39.42578125" style="54" customWidth="1"/>
    <col min="12269" max="12269" width="20.28515625" style="54" customWidth="1"/>
    <col min="12270" max="12270" width="15.7109375" style="54" customWidth="1"/>
    <col min="12271" max="12271" width="16.140625" style="54" customWidth="1"/>
    <col min="12272" max="12276" width="13.7109375" style="54" customWidth="1"/>
    <col min="12277" max="12277" width="21" style="54" customWidth="1"/>
    <col min="12278" max="12278" width="11.42578125" style="54"/>
    <col min="12279" max="12279" width="11.7109375" style="54" bestFit="1" customWidth="1"/>
    <col min="12280" max="12522" width="11.42578125" style="54"/>
    <col min="12523" max="12523" width="12.5703125" style="54" customWidth="1"/>
    <col min="12524" max="12524" width="39.42578125" style="54" customWidth="1"/>
    <col min="12525" max="12525" width="20.28515625" style="54" customWidth="1"/>
    <col min="12526" max="12526" width="15.7109375" style="54" customWidth="1"/>
    <col min="12527" max="12527" width="16.140625" style="54" customWidth="1"/>
    <col min="12528" max="12532" width="13.7109375" style="54" customWidth="1"/>
    <col min="12533" max="12533" width="21" style="54" customWidth="1"/>
    <col min="12534" max="12534" width="11.42578125" style="54"/>
    <col min="12535" max="12535" width="11.7109375" style="54" bestFit="1" customWidth="1"/>
    <col min="12536" max="12778" width="11.42578125" style="54"/>
    <col min="12779" max="12779" width="12.5703125" style="54" customWidth="1"/>
    <col min="12780" max="12780" width="39.42578125" style="54" customWidth="1"/>
    <col min="12781" max="12781" width="20.28515625" style="54" customWidth="1"/>
    <col min="12782" max="12782" width="15.7109375" style="54" customWidth="1"/>
    <col min="12783" max="12783" width="16.140625" style="54" customWidth="1"/>
    <col min="12784" max="12788" width="13.7109375" style="54" customWidth="1"/>
    <col min="12789" max="12789" width="21" style="54" customWidth="1"/>
    <col min="12790" max="12790" width="11.42578125" style="54"/>
    <col min="12791" max="12791" width="11.7109375" style="54" bestFit="1" customWidth="1"/>
    <col min="12792" max="13034" width="11.42578125" style="54"/>
    <col min="13035" max="13035" width="12.5703125" style="54" customWidth="1"/>
    <col min="13036" max="13036" width="39.42578125" style="54" customWidth="1"/>
    <col min="13037" max="13037" width="20.28515625" style="54" customWidth="1"/>
    <col min="13038" max="13038" width="15.7109375" style="54" customWidth="1"/>
    <col min="13039" max="13039" width="16.140625" style="54" customWidth="1"/>
    <col min="13040" max="13044" width="13.7109375" style="54" customWidth="1"/>
    <col min="13045" max="13045" width="21" style="54" customWidth="1"/>
    <col min="13046" max="13046" width="11.42578125" style="54"/>
    <col min="13047" max="13047" width="11.7109375" style="54" bestFit="1" customWidth="1"/>
    <col min="13048" max="13290" width="11.42578125" style="54"/>
    <col min="13291" max="13291" width="12.5703125" style="54" customWidth="1"/>
    <col min="13292" max="13292" width="39.42578125" style="54" customWidth="1"/>
    <col min="13293" max="13293" width="20.28515625" style="54" customWidth="1"/>
    <col min="13294" max="13294" width="15.7109375" style="54" customWidth="1"/>
    <col min="13295" max="13295" width="16.140625" style="54" customWidth="1"/>
    <col min="13296" max="13300" width="13.7109375" style="54" customWidth="1"/>
    <col min="13301" max="13301" width="21" style="54" customWidth="1"/>
    <col min="13302" max="13302" width="11.42578125" style="54"/>
    <col min="13303" max="13303" width="11.7109375" style="54" bestFit="1" customWidth="1"/>
    <col min="13304" max="13546" width="11.42578125" style="54"/>
    <col min="13547" max="13547" width="12.5703125" style="54" customWidth="1"/>
    <col min="13548" max="13548" width="39.42578125" style="54" customWidth="1"/>
    <col min="13549" max="13549" width="20.28515625" style="54" customWidth="1"/>
    <col min="13550" max="13550" width="15.7109375" style="54" customWidth="1"/>
    <col min="13551" max="13551" width="16.140625" style="54" customWidth="1"/>
    <col min="13552" max="13556" width="13.7109375" style="54" customWidth="1"/>
    <col min="13557" max="13557" width="21" style="54" customWidth="1"/>
    <col min="13558" max="13558" width="11.42578125" style="54"/>
    <col min="13559" max="13559" width="11.7109375" style="54" bestFit="1" customWidth="1"/>
    <col min="13560" max="13802" width="11.42578125" style="54"/>
    <col min="13803" max="13803" width="12.5703125" style="54" customWidth="1"/>
    <col min="13804" max="13804" width="39.42578125" style="54" customWidth="1"/>
    <col min="13805" max="13805" width="20.28515625" style="54" customWidth="1"/>
    <col min="13806" max="13806" width="15.7109375" style="54" customWidth="1"/>
    <col min="13807" max="13807" width="16.140625" style="54" customWidth="1"/>
    <col min="13808" max="13812" width="13.7109375" style="54" customWidth="1"/>
    <col min="13813" max="13813" width="21" style="54" customWidth="1"/>
    <col min="13814" max="13814" width="11.42578125" style="54"/>
    <col min="13815" max="13815" width="11.7109375" style="54" bestFit="1" customWidth="1"/>
    <col min="13816" max="14058" width="11.42578125" style="54"/>
    <col min="14059" max="14059" width="12.5703125" style="54" customWidth="1"/>
    <col min="14060" max="14060" width="39.42578125" style="54" customWidth="1"/>
    <col min="14061" max="14061" width="20.28515625" style="54" customWidth="1"/>
    <col min="14062" max="14062" width="15.7109375" style="54" customWidth="1"/>
    <col min="14063" max="14063" width="16.140625" style="54" customWidth="1"/>
    <col min="14064" max="14068" width="13.7109375" style="54" customWidth="1"/>
    <col min="14069" max="14069" width="21" style="54" customWidth="1"/>
    <col min="14070" max="14070" width="11.42578125" style="54"/>
    <col min="14071" max="14071" width="11.7109375" style="54" bestFit="1" customWidth="1"/>
    <col min="14072" max="14314" width="11.42578125" style="54"/>
    <col min="14315" max="14315" width="12.5703125" style="54" customWidth="1"/>
    <col min="14316" max="14316" width="39.42578125" style="54" customWidth="1"/>
    <col min="14317" max="14317" width="20.28515625" style="54" customWidth="1"/>
    <col min="14318" max="14318" width="15.7109375" style="54" customWidth="1"/>
    <col min="14319" max="14319" width="16.140625" style="54" customWidth="1"/>
    <col min="14320" max="14324" width="13.7109375" style="54" customWidth="1"/>
    <col min="14325" max="14325" width="21" style="54" customWidth="1"/>
    <col min="14326" max="14326" width="11.42578125" style="54"/>
    <col min="14327" max="14327" width="11.7109375" style="54" bestFit="1" customWidth="1"/>
    <col min="14328" max="14570" width="11.42578125" style="54"/>
    <col min="14571" max="14571" width="12.5703125" style="54" customWidth="1"/>
    <col min="14572" max="14572" width="39.42578125" style="54" customWidth="1"/>
    <col min="14573" max="14573" width="20.28515625" style="54" customWidth="1"/>
    <col min="14574" max="14574" width="15.7109375" style="54" customWidth="1"/>
    <col min="14575" max="14575" width="16.140625" style="54" customWidth="1"/>
    <col min="14576" max="14580" width="13.7109375" style="54" customWidth="1"/>
    <col min="14581" max="14581" width="21" style="54" customWidth="1"/>
    <col min="14582" max="14582" width="11.42578125" style="54"/>
    <col min="14583" max="14583" width="11.7109375" style="54" bestFit="1" customWidth="1"/>
    <col min="14584" max="14826" width="11.42578125" style="54"/>
    <col min="14827" max="14827" width="12.5703125" style="54" customWidth="1"/>
    <col min="14828" max="14828" width="39.42578125" style="54" customWidth="1"/>
    <col min="14829" max="14829" width="20.28515625" style="54" customWidth="1"/>
    <col min="14830" max="14830" width="15.7109375" style="54" customWidth="1"/>
    <col min="14831" max="14831" width="16.140625" style="54" customWidth="1"/>
    <col min="14832" max="14836" width="13.7109375" style="54" customWidth="1"/>
    <col min="14837" max="14837" width="21" style="54" customWidth="1"/>
    <col min="14838" max="14838" width="11.42578125" style="54"/>
    <col min="14839" max="14839" width="11.7109375" style="54" bestFit="1" customWidth="1"/>
    <col min="14840" max="15082" width="11.42578125" style="54"/>
    <col min="15083" max="15083" width="12.5703125" style="54" customWidth="1"/>
    <col min="15084" max="15084" width="39.42578125" style="54" customWidth="1"/>
    <col min="15085" max="15085" width="20.28515625" style="54" customWidth="1"/>
    <col min="15086" max="15086" width="15.7109375" style="54" customWidth="1"/>
    <col min="15087" max="15087" width="16.140625" style="54" customWidth="1"/>
    <col min="15088" max="15092" width="13.7109375" style="54" customWidth="1"/>
    <col min="15093" max="15093" width="21" style="54" customWidth="1"/>
    <col min="15094" max="15094" width="11.42578125" style="54"/>
    <col min="15095" max="15095" width="11.7109375" style="54" bestFit="1" customWidth="1"/>
    <col min="15096" max="15338" width="11.42578125" style="54"/>
    <col min="15339" max="15339" width="12.5703125" style="54" customWidth="1"/>
    <col min="15340" max="15340" width="39.42578125" style="54" customWidth="1"/>
    <col min="15341" max="15341" width="20.28515625" style="54" customWidth="1"/>
    <col min="15342" max="15342" width="15.7109375" style="54" customWidth="1"/>
    <col min="15343" max="15343" width="16.140625" style="54" customWidth="1"/>
    <col min="15344" max="15348" width="13.7109375" style="54" customWidth="1"/>
    <col min="15349" max="15349" width="21" style="54" customWidth="1"/>
    <col min="15350" max="15350" width="11.42578125" style="54"/>
    <col min="15351" max="15351" width="11.7109375" style="54" bestFit="1" customWidth="1"/>
    <col min="15352" max="15594" width="11.42578125" style="54"/>
    <col min="15595" max="15595" width="12.5703125" style="54" customWidth="1"/>
    <col min="15596" max="15596" width="39.42578125" style="54" customWidth="1"/>
    <col min="15597" max="15597" width="20.28515625" style="54" customWidth="1"/>
    <col min="15598" max="15598" width="15.7109375" style="54" customWidth="1"/>
    <col min="15599" max="15599" width="16.140625" style="54" customWidth="1"/>
    <col min="15600" max="15604" width="13.7109375" style="54" customWidth="1"/>
    <col min="15605" max="15605" width="21" style="54" customWidth="1"/>
    <col min="15606" max="15606" width="11.42578125" style="54"/>
    <col min="15607" max="15607" width="11.7109375" style="54" bestFit="1" customWidth="1"/>
    <col min="15608" max="15850" width="11.42578125" style="54"/>
    <col min="15851" max="15851" width="12.5703125" style="54" customWidth="1"/>
    <col min="15852" max="15852" width="39.42578125" style="54" customWidth="1"/>
    <col min="15853" max="15853" width="20.28515625" style="54" customWidth="1"/>
    <col min="15854" max="15854" width="15.7109375" style="54" customWidth="1"/>
    <col min="15855" max="15855" width="16.140625" style="54" customWidth="1"/>
    <col min="15856" max="15860" width="13.7109375" style="54" customWidth="1"/>
    <col min="15861" max="15861" width="21" style="54" customWidth="1"/>
    <col min="15862" max="15862" width="11.42578125" style="54"/>
    <col min="15863" max="15863" width="11.7109375" style="54" bestFit="1" customWidth="1"/>
    <col min="15864" max="16106" width="11.42578125" style="54"/>
    <col min="16107" max="16107" width="12.5703125" style="54" customWidth="1"/>
    <col min="16108" max="16108" width="39.42578125" style="54" customWidth="1"/>
    <col min="16109" max="16109" width="20.28515625" style="54" customWidth="1"/>
    <col min="16110" max="16110" width="15.7109375" style="54" customWidth="1"/>
    <col min="16111" max="16111" width="16.140625" style="54" customWidth="1"/>
    <col min="16112" max="16116" width="13.7109375" style="54" customWidth="1"/>
    <col min="16117" max="16117" width="21" style="54" customWidth="1"/>
    <col min="16118" max="16118" width="11.42578125" style="54"/>
    <col min="16119" max="16119" width="11.7109375" style="54" bestFit="1" customWidth="1"/>
    <col min="16120" max="16384" width="11.42578125" style="54"/>
  </cols>
  <sheetData>
    <row r="1" spans="1:12" ht="18" customHeight="1" x14ac:dyDescent="0.2">
      <c r="A1" s="169" t="s">
        <v>77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2.75" customHeight="1" thickBot="1" x14ac:dyDescent="0.25">
      <c r="A2" s="55"/>
      <c r="B2" s="56"/>
      <c r="C2" s="76"/>
      <c r="D2" s="76"/>
      <c r="E2" s="76"/>
      <c r="F2" s="76"/>
      <c r="G2" s="76"/>
      <c r="H2" s="76"/>
      <c r="I2" s="76"/>
      <c r="J2" s="76"/>
      <c r="K2" s="76"/>
    </row>
    <row r="3" spans="1:12" s="59" customFormat="1" ht="60.75" thickBot="1" x14ac:dyDescent="0.25">
      <c r="A3" s="57" t="s">
        <v>41</v>
      </c>
      <c r="B3" s="58" t="s">
        <v>74</v>
      </c>
      <c r="C3" s="77" t="s">
        <v>119</v>
      </c>
      <c r="D3" s="77" t="s">
        <v>78</v>
      </c>
      <c r="E3" s="77" t="s">
        <v>79</v>
      </c>
      <c r="F3" s="77" t="s">
        <v>80</v>
      </c>
      <c r="G3" s="77" t="s">
        <v>81</v>
      </c>
      <c r="H3" s="77" t="s">
        <v>82</v>
      </c>
      <c r="I3" s="77" t="s">
        <v>83</v>
      </c>
      <c r="J3" s="77" t="s">
        <v>84</v>
      </c>
      <c r="K3" s="77" t="s">
        <v>144</v>
      </c>
      <c r="L3" s="77" t="s">
        <v>143</v>
      </c>
    </row>
    <row r="4" spans="1:12" x14ac:dyDescent="0.25">
      <c r="A4" s="55"/>
      <c r="B4" s="60" t="s">
        <v>122</v>
      </c>
      <c r="C4" s="79">
        <f>'POSEBNI DIO Razina 4'!C4</f>
        <v>2096401.394252439</v>
      </c>
      <c r="D4" s="79">
        <f>D8</f>
        <v>1708673.4200000002</v>
      </c>
      <c r="E4" s="79">
        <f t="shared" ref="E4:L4" si="0">E8</f>
        <v>106834.42425243877</v>
      </c>
      <c r="F4" s="79">
        <f t="shared" si="0"/>
        <v>96237.560000000012</v>
      </c>
      <c r="G4" s="79">
        <f t="shared" si="0"/>
        <v>71326.63</v>
      </c>
      <c r="H4" s="79">
        <f t="shared" si="0"/>
        <v>92905.97</v>
      </c>
      <c r="I4" s="79">
        <f t="shared" si="0"/>
        <v>5308.91</v>
      </c>
      <c r="J4" s="79">
        <f t="shared" si="0"/>
        <v>11132.79</v>
      </c>
      <c r="K4" s="79">
        <f t="shared" si="0"/>
        <v>1327.23</v>
      </c>
      <c r="L4" s="79">
        <f t="shared" si="0"/>
        <v>2654.46</v>
      </c>
    </row>
    <row r="5" spans="1:12" s="59" customFormat="1" x14ac:dyDescent="0.25">
      <c r="A5" s="55"/>
      <c r="B5" s="61" t="s">
        <v>147</v>
      </c>
      <c r="C5" s="79"/>
      <c r="D5" s="79"/>
      <c r="E5" s="79"/>
      <c r="F5" s="79"/>
      <c r="G5" s="79"/>
      <c r="H5" s="79"/>
      <c r="I5" s="79"/>
      <c r="J5" s="79"/>
      <c r="K5" s="79"/>
    </row>
    <row r="6" spans="1:12" ht="12.75" customHeight="1" x14ac:dyDescent="0.25">
      <c r="A6" s="55"/>
      <c r="B6" s="62"/>
      <c r="C6" s="80"/>
      <c r="D6" s="80"/>
      <c r="E6" s="80"/>
      <c r="F6" s="80"/>
      <c r="G6" s="80"/>
      <c r="H6" s="80"/>
      <c r="I6" s="80"/>
      <c r="J6" s="80"/>
      <c r="K6" s="80"/>
    </row>
    <row r="7" spans="1:12" s="59" customFormat="1" x14ac:dyDescent="0.25">
      <c r="A7" s="63"/>
      <c r="B7" s="60" t="s">
        <v>85</v>
      </c>
      <c r="C7" s="79"/>
      <c r="D7" s="79"/>
      <c r="E7" s="79"/>
      <c r="F7" s="79"/>
      <c r="G7" s="79"/>
      <c r="H7" s="79"/>
      <c r="I7" s="79"/>
      <c r="J7" s="79"/>
      <c r="K7" s="79"/>
    </row>
    <row r="8" spans="1:12" s="59" customFormat="1" ht="12.75" customHeight="1" x14ac:dyDescent="0.25">
      <c r="A8" s="63"/>
      <c r="B8" s="60" t="s">
        <v>86</v>
      </c>
      <c r="C8" s="80">
        <f t="shared" ref="C8:L8" si="1">C9+C13</f>
        <v>2073973.6542524386</v>
      </c>
      <c r="D8" s="80">
        <f t="shared" si="1"/>
        <v>1708673.4200000002</v>
      </c>
      <c r="E8" s="80">
        <f t="shared" si="1"/>
        <v>106834.42425243877</v>
      </c>
      <c r="F8" s="80">
        <f t="shared" si="1"/>
        <v>96237.560000000012</v>
      </c>
      <c r="G8" s="80">
        <f t="shared" si="1"/>
        <v>71326.63</v>
      </c>
      <c r="H8" s="80">
        <f t="shared" si="1"/>
        <v>92905.97</v>
      </c>
      <c r="I8" s="80">
        <f t="shared" si="1"/>
        <v>5308.91</v>
      </c>
      <c r="J8" s="80">
        <f t="shared" si="1"/>
        <v>11132.79</v>
      </c>
      <c r="K8" s="80">
        <f t="shared" si="1"/>
        <v>1327.23</v>
      </c>
      <c r="L8" s="80">
        <f t="shared" si="1"/>
        <v>2654.46</v>
      </c>
    </row>
    <row r="9" spans="1:12" s="59" customFormat="1" x14ac:dyDescent="0.25">
      <c r="A9" s="55">
        <v>3</v>
      </c>
      <c r="B9" s="60" t="s">
        <v>24</v>
      </c>
      <c r="C9" s="80">
        <f t="shared" ref="C9:L9" si="2">C10+C11+C12</f>
        <v>2028847.8942524386</v>
      </c>
      <c r="D9" s="80">
        <f t="shared" si="2"/>
        <v>1667529.35</v>
      </c>
      <c r="E9" s="80">
        <f t="shared" si="2"/>
        <v>106834.42425243877</v>
      </c>
      <c r="F9" s="80">
        <f t="shared" si="2"/>
        <v>82965.280000000013</v>
      </c>
      <c r="G9" s="80">
        <f t="shared" si="2"/>
        <v>71326.63</v>
      </c>
      <c r="H9" s="80">
        <f t="shared" si="2"/>
        <v>92905.97</v>
      </c>
      <c r="I9" s="80">
        <f t="shared" si="2"/>
        <v>5308.91</v>
      </c>
      <c r="J9" s="80">
        <f t="shared" si="2"/>
        <v>11132.79</v>
      </c>
      <c r="K9" s="80">
        <f t="shared" si="2"/>
        <v>0</v>
      </c>
      <c r="L9" s="80">
        <f t="shared" si="2"/>
        <v>0</v>
      </c>
    </row>
    <row r="10" spans="1:12" s="59" customFormat="1" x14ac:dyDescent="0.25">
      <c r="A10" s="55">
        <v>31</v>
      </c>
      <c r="B10" s="60" t="s">
        <v>25</v>
      </c>
      <c r="C10" s="80">
        <f>'POSEBNI DIO Razina 4'!C10</f>
        <v>1802208.72</v>
      </c>
      <c r="D10" s="80">
        <f>'POSEBNI DIO Razina 4'!D10</f>
        <v>1651868.07</v>
      </c>
      <c r="E10" s="80">
        <f>'POSEBNI DIO Razina 4'!E10</f>
        <v>0</v>
      </c>
      <c r="F10" s="80">
        <f>'POSEBNI DIO Razina 4'!F10</f>
        <v>80310.820000000007</v>
      </c>
      <c r="G10" s="80">
        <f>'POSEBNI DIO Razina 4'!G10</f>
        <v>68052.5</v>
      </c>
      <c r="H10" s="80">
        <f>'POSEBNI DIO Razina 4'!H10</f>
        <v>0</v>
      </c>
      <c r="I10" s="80">
        <f>'POSEBNI DIO Razina 4'!I10</f>
        <v>0</v>
      </c>
      <c r="J10" s="80">
        <f>'POSEBNI DIO Razina 4'!J10</f>
        <v>11132.79</v>
      </c>
      <c r="K10" s="80">
        <f>'POSEBNI DIO Razina 4'!K10</f>
        <v>0</v>
      </c>
      <c r="L10" s="80">
        <f>'POSEBNI DIO Razina 4'!L10</f>
        <v>0</v>
      </c>
    </row>
    <row r="11" spans="1:12" s="59" customFormat="1" x14ac:dyDescent="0.25">
      <c r="A11" s="55">
        <v>32</v>
      </c>
      <c r="B11" s="60" t="s">
        <v>43</v>
      </c>
      <c r="C11" s="80">
        <f>'POSEBNI DIO Razina 4'!C14</f>
        <v>224621.78425243875</v>
      </c>
      <c r="D11" s="80">
        <f>'POSEBNI DIO Razina 4'!D14</f>
        <v>15661.280000000002</v>
      </c>
      <c r="E11" s="80">
        <f>'POSEBNI DIO Razina 4'!E14</f>
        <v>104817.03425243877</v>
      </c>
      <c r="F11" s="80">
        <f>'POSEBNI DIO Razina 4'!F14</f>
        <v>2654.46</v>
      </c>
      <c r="G11" s="80">
        <f>'POSEBNI DIO Razina 4'!G14</f>
        <v>3274.13</v>
      </c>
      <c r="H11" s="80">
        <f>'POSEBNI DIO Razina 4'!H14</f>
        <v>92905.97</v>
      </c>
      <c r="I11" s="80">
        <f>'POSEBNI DIO Razina 4'!I14</f>
        <v>5308.91</v>
      </c>
      <c r="J11" s="80">
        <f>'POSEBNI DIO Razina 4'!J14</f>
        <v>0</v>
      </c>
      <c r="K11" s="80">
        <f>'POSEBNI DIO Razina 4'!K14</f>
        <v>0</v>
      </c>
      <c r="L11" s="80">
        <f>'POSEBNI DIO Razina 4'!L14</f>
        <v>0</v>
      </c>
    </row>
    <row r="12" spans="1:12" s="59" customFormat="1" x14ac:dyDescent="0.25">
      <c r="A12" s="55">
        <v>34</v>
      </c>
      <c r="B12" s="60" t="s">
        <v>115</v>
      </c>
      <c r="C12" s="80">
        <f>'POSEBNI DIO Razina 4'!C44</f>
        <v>2017.39</v>
      </c>
      <c r="D12" s="80">
        <f>'POSEBNI DIO Razina 4'!D44</f>
        <v>0</v>
      </c>
      <c r="E12" s="80">
        <f>'POSEBNI DIO Razina 4'!E44</f>
        <v>2017.39</v>
      </c>
      <c r="F12" s="80">
        <f>'POSEBNI DIO Razina 4'!F44</f>
        <v>0</v>
      </c>
      <c r="G12" s="80">
        <f>'POSEBNI DIO Razina 4'!G44</f>
        <v>0</v>
      </c>
      <c r="H12" s="80">
        <f>'POSEBNI DIO Razina 4'!H44</f>
        <v>0</v>
      </c>
      <c r="I12" s="80">
        <f>'POSEBNI DIO Razina 4'!I44</f>
        <v>0</v>
      </c>
      <c r="J12" s="80">
        <f>'POSEBNI DIO Razina 4'!J44</f>
        <v>0</v>
      </c>
      <c r="K12" s="80">
        <f>'POSEBNI DIO Razina 4'!K44</f>
        <v>0</v>
      </c>
      <c r="L12" s="80">
        <f>'POSEBNI DIO Razina 4'!L44</f>
        <v>0</v>
      </c>
    </row>
    <row r="13" spans="1:12" x14ac:dyDescent="0.25">
      <c r="A13" s="67">
        <v>4</v>
      </c>
      <c r="B13" s="69" t="s">
        <v>26</v>
      </c>
      <c r="C13" s="80">
        <f>'POSEBNI DIO Razina 4'!C47</f>
        <v>45125.760000000002</v>
      </c>
      <c r="D13" s="80">
        <f>'POSEBNI DIO Razina 4'!D47</f>
        <v>41144.07</v>
      </c>
      <c r="E13" s="80">
        <f>'POSEBNI DIO Razina 4'!E47</f>
        <v>0</v>
      </c>
      <c r="F13" s="80">
        <f>'POSEBNI DIO Razina 4'!F47</f>
        <v>13272.28</v>
      </c>
      <c r="G13" s="80">
        <f>'POSEBNI DIO Razina 4'!G47</f>
        <v>0</v>
      </c>
      <c r="H13" s="80">
        <f>'POSEBNI DIO Razina 4'!H47</f>
        <v>0</v>
      </c>
      <c r="I13" s="80">
        <f>'POSEBNI DIO Razina 4'!I47</f>
        <v>0</v>
      </c>
      <c r="J13" s="80">
        <f>'POSEBNI DIO Razina 4'!J47</f>
        <v>0</v>
      </c>
      <c r="K13" s="80">
        <f>'POSEBNI DIO Razina 4'!K47</f>
        <v>1327.23</v>
      </c>
      <c r="L13" s="80">
        <f>'POSEBNI DIO Razina 4'!L47</f>
        <v>2654.46</v>
      </c>
    </row>
    <row r="14" spans="1:12" ht="12.75" customHeight="1" x14ac:dyDescent="0.25">
      <c r="A14" s="67">
        <v>42</v>
      </c>
      <c r="B14" s="69" t="s">
        <v>71</v>
      </c>
      <c r="C14" s="80">
        <f>'POSEBNI DIO Razina 4'!C48</f>
        <v>45125.760000000002</v>
      </c>
      <c r="D14" s="80">
        <f>'POSEBNI DIO Razina 4'!D48</f>
        <v>41144.07</v>
      </c>
      <c r="E14" s="80">
        <f>'POSEBNI DIO Razina 4'!E48</f>
        <v>0</v>
      </c>
      <c r="F14" s="80">
        <f>'POSEBNI DIO Razina 4'!F48</f>
        <v>13272.28</v>
      </c>
      <c r="G14" s="80">
        <f>'POSEBNI DIO Razina 4'!G48</f>
        <v>0</v>
      </c>
      <c r="H14" s="80">
        <f>'POSEBNI DIO Razina 4'!H48</f>
        <v>0</v>
      </c>
      <c r="I14" s="80">
        <f>'POSEBNI DIO Razina 4'!I48</f>
        <v>0</v>
      </c>
      <c r="J14" s="80">
        <f>'POSEBNI DIO Razina 4'!J48</f>
        <v>0</v>
      </c>
      <c r="K14" s="80">
        <f>'POSEBNI DIO Razina 4'!K48</f>
        <v>1327.23</v>
      </c>
      <c r="L14" s="80">
        <f>'POSEBNI DIO Razina 4'!L48</f>
        <v>2654.46</v>
      </c>
    </row>
    <row r="15" spans="1:12" ht="15.75" thickBot="1" x14ac:dyDescent="0.3">
      <c r="A15" s="64"/>
      <c r="B15" s="62"/>
      <c r="C15" s="80"/>
      <c r="D15" s="80"/>
      <c r="E15" s="80"/>
      <c r="F15" s="80"/>
      <c r="G15" s="80"/>
      <c r="H15" s="80"/>
      <c r="I15" s="80"/>
      <c r="J15" s="80"/>
      <c r="K15" s="80"/>
    </row>
    <row r="16" spans="1:12" ht="60.75" thickBot="1" x14ac:dyDescent="0.25">
      <c r="A16" s="57" t="s">
        <v>41</v>
      </c>
      <c r="B16" s="58" t="s">
        <v>74</v>
      </c>
      <c r="C16" s="77" t="s">
        <v>120</v>
      </c>
      <c r="D16" s="77" t="s">
        <v>78</v>
      </c>
      <c r="E16" s="77" t="s">
        <v>79</v>
      </c>
      <c r="F16" s="77" t="s">
        <v>80</v>
      </c>
      <c r="G16" s="77" t="s">
        <v>81</v>
      </c>
      <c r="H16" s="77" t="s">
        <v>82</v>
      </c>
      <c r="I16" s="77" t="s">
        <v>83</v>
      </c>
      <c r="J16" s="77" t="s">
        <v>84</v>
      </c>
      <c r="K16" s="77" t="s">
        <v>144</v>
      </c>
      <c r="L16" s="77" t="s">
        <v>143</v>
      </c>
    </row>
    <row r="17" spans="1:12" x14ac:dyDescent="0.25">
      <c r="A17" s="55"/>
      <c r="B17" s="60" t="s">
        <v>122</v>
      </c>
      <c r="C17" s="79">
        <f>'POSEBNI DIO Razina 4'!C60</f>
        <v>2088154.6542524388</v>
      </c>
      <c r="D17" s="79">
        <f>D21</f>
        <v>1708673.4200000002</v>
      </c>
      <c r="E17" s="79">
        <f t="shared" ref="E17:L17" si="3">E21</f>
        <v>106834.42425243878</v>
      </c>
      <c r="F17" s="79">
        <f t="shared" si="3"/>
        <v>87990.82</v>
      </c>
      <c r="G17" s="79">
        <f t="shared" si="3"/>
        <v>71326.63</v>
      </c>
      <c r="H17" s="79">
        <f t="shared" si="3"/>
        <v>92905.97</v>
      </c>
      <c r="I17" s="79">
        <f t="shared" si="3"/>
        <v>5308.91</v>
      </c>
      <c r="J17" s="79">
        <f t="shared" si="3"/>
        <v>11132.79</v>
      </c>
      <c r="K17" s="79">
        <f t="shared" si="3"/>
        <v>1327.23</v>
      </c>
      <c r="L17" s="79">
        <f t="shared" si="3"/>
        <v>2654.46</v>
      </c>
    </row>
    <row r="18" spans="1:12" x14ac:dyDescent="0.25">
      <c r="A18" s="55"/>
      <c r="B18" s="61" t="s">
        <v>147</v>
      </c>
      <c r="C18" s="79"/>
      <c r="D18" s="79"/>
      <c r="E18" s="79"/>
      <c r="F18" s="79"/>
      <c r="G18" s="79"/>
      <c r="H18" s="79"/>
      <c r="I18" s="79"/>
      <c r="J18" s="79"/>
      <c r="K18" s="79"/>
    </row>
    <row r="19" spans="1:12" x14ac:dyDescent="0.25">
      <c r="A19" s="55"/>
      <c r="B19" s="62"/>
      <c r="C19" s="80"/>
      <c r="D19" s="80"/>
      <c r="E19" s="80"/>
      <c r="F19" s="80"/>
      <c r="G19" s="80"/>
      <c r="H19" s="80"/>
      <c r="I19" s="80"/>
      <c r="J19" s="80"/>
      <c r="K19" s="80"/>
    </row>
    <row r="20" spans="1:12" x14ac:dyDescent="0.25">
      <c r="A20" s="63"/>
      <c r="B20" s="60" t="s">
        <v>85</v>
      </c>
      <c r="C20" s="79"/>
      <c r="D20" s="79"/>
      <c r="E20" s="79"/>
      <c r="F20" s="79"/>
      <c r="G20" s="79"/>
      <c r="H20" s="79"/>
      <c r="I20" s="79"/>
      <c r="J20" s="79"/>
      <c r="K20" s="79"/>
    </row>
    <row r="21" spans="1:12" x14ac:dyDescent="0.25">
      <c r="A21" s="63"/>
      <c r="B21" s="60" t="s">
        <v>86</v>
      </c>
      <c r="C21" s="80">
        <f t="shared" ref="C21:L21" si="4">C22+C26</f>
        <v>1287094.4147926206</v>
      </c>
      <c r="D21" s="80">
        <f>D22+D26</f>
        <v>1708673.4200000002</v>
      </c>
      <c r="E21" s="80">
        <f t="shared" si="4"/>
        <v>106834.42425243878</v>
      </c>
      <c r="F21" s="80">
        <f t="shared" si="4"/>
        <v>87990.82</v>
      </c>
      <c r="G21" s="80">
        <f t="shared" si="4"/>
        <v>71326.63</v>
      </c>
      <c r="H21" s="80">
        <f t="shared" si="4"/>
        <v>92905.97</v>
      </c>
      <c r="I21" s="80">
        <f t="shared" si="4"/>
        <v>5308.91</v>
      </c>
      <c r="J21" s="80">
        <f t="shared" si="4"/>
        <v>11132.79</v>
      </c>
      <c r="K21" s="80">
        <f t="shared" si="4"/>
        <v>1327.23</v>
      </c>
      <c r="L21" s="80">
        <f t="shared" si="4"/>
        <v>2654.46</v>
      </c>
    </row>
    <row r="22" spans="1:12" x14ac:dyDescent="0.25">
      <c r="A22" s="55">
        <v>3</v>
      </c>
      <c r="B22" s="60" t="s">
        <v>24</v>
      </c>
      <c r="C22" s="80">
        <f t="shared" ref="C22:L22" si="5">C23+C24+C25</f>
        <v>1241968.6547926206</v>
      </c>
      <c r="D22" s="80">
        <f>D23+D24+D25</f>
        <v>1667529.35</v>
      </c>
      <c r="E22" s="80">
        <f t="shared" si="5"/>
        <v>106834.42425243878</v>
      </c>
      <c r="F22" s="80">
        <f t="shared" si="5"/>
        <v>87990.82</v>
      </c>
      <c r="G22" s="80">
        <f t="shared" si="5"/>
        <v>71326.63</v>
      </c>
      <c r="H22" s="80">
        <f t="shared" si="5"/>
        <v>92905.97</v>
      </c>
      <c r="I22" s="80">
        <f t="shared" si="5"/>
        <v>5308.91</v>
      </c>
      <c r="J22" s="80">
        <f t="shared" si="5"/>
        <v>11132.79</v>
      </c>
      <c r="K22" s="80">
        <f t="shared" si="5"/>
        <v>0</v>
      </c>
      <c r="L22" s="80">
        <f t="shared" si="5"/>
        <v>0</v>
      </c>
    </row>
    <row r="23" spans="1:12" x14ac:dyDescent="0.25">
      <c r="A23" s="55">
        <v>31</v>
      </c>
      <c r="B23" s="60" t="s">
        <v>25</v>
      </c>
      <c r="C23" s="80">
        <v>1017983.9405401818</v>
      </c>
      <c r="D23" s="80">
        <f>'POSEBNI DIO Razina 4'!D66</f>
        <v>1651868.07</v>
      </c>
      <c r="E23" s="80">
        <f>'POSEBNI DIO Razina 4'!E66</f>
        <v>0</v>
      </c>
      <c r="F23" s="80">
        <f>'POSEBNI DIO Razina 4'!F66</f>
        <v>87990.82</v>
      </c>
      <c r="G23" s="80">
        <f>'POSEBNI DIO Razina 4'!G66</f>
        <v>68052.5</v>
      </c>
      <c r="H23" s="80">
        <f>'POSEBNI DIO Razina 4'!H66</f>
        <v>0</v>
      </c>
      <c r="I23" s="80">
        <f>'POSEBNI DIO Razina 4'!I66</f>
        <v>0</v>
      </c>
      <c r="J23" s="80">
        <f>'POSEBNI DIO Razina 4'!J66</f>
        <v>11132.79</v>
      </c>
      <c r="K23" s="80">
        <f>'POSEBNI DIO Razina 4'!K66</f>
        <v>0</v>
      </c>
      <c r="L23" s="80">
        <f>'POSEBNI DIO Razina 4'!L66</f>
        <v>0</v>
      </c>
    </row>
    <row r="24" spans="1:12" x14ac:dyDescent="0.25">
      <c r="A24" s="55">
        <v>32</v>
      </c>
      <c r="B24" s="60" t="s">
        <v>43</v>
      </c>
      <c r="C24" s="80">
        <f>SUM(D24:L24)</f>
        <v>221967.32425243879</v>
      </c>
      <c r="D24" s="80">
        <f>'POSEBNI DIO Razina 4'!D70</f>
        <v>15661.280000000002</v>
      </c>
      <c r="E24" s="80">
        <f>'POSEBNI DIO Razina 4'!E70</f>
        <v>104817.03425243878</v>
      </c>
      <c r="F24" s="80">
        <f>'POSEBNI DIO Razina 4'!F70</f>
        <v>0</v>
      </c>
      <c r="G24" s="80">
        <f>'POSEBNI DIO Razina 4'!G70</f>
        <v>3274.13</v>
      </c>
      <c r="H24" s="80">
        <f>'POSEBNI DIO Razina 4'!H70</f>
        <v>92905.97</v>
      </c>
      <c r="I24" s="80">
        <f>'POSEBNI DIO Razina 4'!I70</f>
        <v>5308.91</v>
      </c>
      <c r="J24" s="80">
        <f>'POSEBNI DIO Razina 4'!J70</f>
        <v>0</v>
      </c>
      <c r="K24" s="80">
        <f>'POSEBNI DIO Razina 4'!K70</f>
        <v>0</v>
      </c>
      <c r="L24" s="80">
        <f>'POSEBNI DIO Razina 4'!L70</f>
        <v>0</v>
      </c>
    </row>
    <row r="25" spans="1:12" x14ac:dyDescent="0.25">
      <c r="A25" s="55">
        <v>34</v>
      </c>
      <c r="B25" s="60" t="s">
        <v>115</v>
      </c>
      <c r="C25" s="80">
        <f>SUM(D25:L25)</f>
        <v>2017.39</v>
      </c>
      <c r="D25" s="80">
        <f>'POSEBNI DIO Razina 4'!D100</f>
        <v>0</v>
      </c>
      <c r="E25" s="80">
        <f>'POSEBNI DIO Razina 4'!E100</f>
        <v>2017.39</v>
      </c>
      <c r="F25" s="80">
        <f>'POSEBNI DIO Razina 4'!F100</f>
        <v>0</v>
      </c>
      <c r="G25" s="80">
        <f>'POSEBNI DIO Razina 4'!G100</f>
        <v>0</v>
      </c>
      <c r="H25" s="80">
        <f>'POSEBNI DIO Razina 4'!H100</f>
        <v>0</v>
      </c>
      <c r="I25" s="80">
        <f>'POSEBNI DIO Razina 4'!I100</f>
        <v>0</v>
      </c>
      <c r="J25" s="80">
        <f>'POSEBNI DIO Razina 4'!J100</f>
        <v>0</v>
      </c>
      <c r="K25" s="80">
        <f>'POSEBNI DIO Razina 4'!K100</f>
        <v>0</v>
      </c>
      <c r="L25" s="80">
        <f>'POSEBNI DIO Razina 4'!L100</f>
        <v>0</v>
      </c>
    </row>
    <row r="26" spans="1:12" x14ac:dyDescent="0.25">
      <c r="A26" s="67">
        <v>4</v>
      </c>
      <c r="B26" s="69" t="s">
        <v>26</v>
      </c>
      <c r="C26" s="80">
        <f>C27</f>
        <v>45125.760000000002</v>
      </c>
      <c r="D26" s="80">
        <f>D27</f>
        <v>41144.07</v>
      </c>
      <c r="E26" s="80">
        <f>'POSEBNI DIO Razina 4'!E103</f>
        <v>0</v>
      </c>
      <c r="F26" s="80">
        <f>'POSEBNI DIO Razina 4'!F103</f>
        <v>0</v>
      </c>
      <c r="G26" s="80">
        <f>'POSEBNI DIO Razina 4'!G103</f>
        <v>0</v>
      </c>
      <c r="H26" s="80">
        <f>'POSEBNI DIO Razina 4'!H103</f>
        <v>0</v>
      </c>
      <c r="I26" s="80">
        <f>'POSEBNI DIO Razina 4'!I103</f>
        <v>0</v>
      </c>
      <c r="J26" s="80">
        <f>'POSEBNI DIO Razina 4'!J103</f>
        <v>0</v>
      </c>
      <c r="K26" s="80">
        <f>'POSEBNI DIO Razina 4'!K103</f>
        <v>1327.23</v>
      </c>
      <c r="L26" s="80">
        <f>'POSEBNI DIO Razina 4'!L103</f>
        <v>2654.46</v>
      </c>
    </row>
    <row r="27" spans="1:12" x14ac:dyDescent="0.25">
      <c r="A27" s="67">
        <v>42</v>
      </c>
      <c r="B27" s="69" t="s">
        <v>71</v>
      </c>
      <c r="C27" s="80">
        <f>SUM(D27:L27)</f>
        <v>45125.760000000002</v>
      </c>
      <c r="D27" s="80">
        <f>'POSEBNI DIO Razina 4'!D104</f>
        <v>41144.07</v>
      </c>
      <c r="E27" s="80">
        <f>'POSEBNI DIO Razina 4'!E104</f>
        <v>0</v>
      </c>
      <c r="F27" s="80">
        <f>'POSEBNI DIO Razina 4'!F104</f>
        <v>0</v>
      </c>
      <c r="G27" s="80">
        <f>'POSEBNI DIO Razina 4'!G104</f>
        <v>0</v>
      </c>
      <c r="H27" s="80">
        <f>'POSEBNI DIO Razina 4'!H104</f>
        <v>0</v>
      </c>
      <c r="I27" s="80">
        <f>'POSEBNI DIO Razina 4'!I104</f>
        <v>0</v>
      </c>
      <c r="J27" s="80">
        <f>'POSEBNI DIO Razina 4'!J104</f>
        <v>0</v>
      </c>
      <c r="K27" s="80">
        <f>'POSEBNI DIO Razina 4'!K104</f>
        <v>1327.23</v>
      </c>
      <c r="L27" s="80">
        <f>'POSEBNI DIO Razina 4'!L104</f>
        <v>2654.46</v>
      </c>
    </row>
    <row r="28" spans="1:12" ht="15.75" thickBot="1" x14ac:dyDescent="0.3">
      <c r="A28" s="55"/>
      <c r="B28" s="61"/>
      <c r="C28" s="79"/>
      <c r="D28" s="79"/>
      <c r="E28" s="79"/>
      <c r="F28" s="79"/>
      <c r="G28" s="79"/>
      <c r="H28" s="79"/>
      <c r="I28" s="79"/>
      <c r="J28" s="79"/>
      <c r="K28" s="79"/>
    </row>
    <row r="29" spans="1:12" ht="60.75" thickBot="1" x14ac:dyDescent="0.25">
      <c r="A29" s="57" t="s">
        <v>41</v>
      </c>
      <c r="B29" s="58" t="s">
        <v>74</v>
      </c>
      <c r="C29" s="77" t="s">
        <v>121</v>
      </c>
      <c r="D29" s="77" t="s">
        <v>78</v>
      </c>
      <c r="E29" s="77" t="s">
        <v>79</v>
      </c>
      <c r="F29" s="77" t="s">
        <v>80</v>
      </c>
      <c r="G29" s="77" t="s">
        <v>81</v>
      </c>
      <c r="H29" s="77" t="s">
        <v>82</v>
      </c>
      <c r="I29" s="77" t="s">
        <v>83</v>
      </c>
      <c r="J29" s="77" t="s">
        <v>84</v>
      </c>
      <c r="K29" s="77" t="s">
        <v>144</v>
      </c>
      <c r="L29" s="77" t="s">
        <v>143</v>
      </c>
    </row>
    <row r="30" spans="1:12" x14ac:dyDescent="0.25">
      <c r="A30" s="55"/>
      <c r="B30" s="60" t="s">
        <v>122</v>
      </c>
      <c r="C30" s="79">
        <f>'POSEBNI DIO Razina 4'!C113</f>
        <v>2088154.6542524388</v>
      </c>
      <c r="D30" s="79">
        <f>'POSEBNI DIO Razina 4'!D113</f>
        <v>1708673.4200000002</v>
      </c>
      <c r="E30" s="79">
        <f>'POSEBNI DIO Razina 4'!E113</f>
        <v>106834.42425243878</v>
      </c>
      <c r="F30" s="79">
        <f>'POSEBNI DIO Razina 4'!F113</f>
        <v>87990.82</v>
      </c>
      <c r="G30" s="79">
        <f>'POSEBNI DIO Razina 4'!G113</f>
        <v>71326.63</v>
      </c>
      <c r="H30" s="79">
        <f>'POSEBNI DIO Razina 4'!H113</f>
        <v>92905.97</v>
      </c>
      <c r="I30" s="79">
        <f>'POSEBNI DIO Razina 4'!I113</f>
        <v>5308.91</v>
      </c>
      <c r="J30" s="79">
        <f>'POSEBNI DIO Razina 4'!J113</f>
        <v>11132.79</v>
      </c>
      <c r="K30" s="79">
        <f>'POSEBNI DIO Razina 4'!K113</f>
        <v>1327.23</v>
      </c>
      <c r="L30" s="79">
        <f>'POSEBNI DIO Razina 4'!L113</f>
        <v>2654.46</v>
      </c>
    </row>
    <row r="31" spans="1:12" x14ac:dyDescent="0.25">
      <c r="A31" s="55"/>
      <c r="B31" s="61" t="s">
        <v>147</v>
      </c>
      <c r="C31" s="79"/>
      <c r="D31" s="79"/>
      <c r="E31" s="79"/>
      <c r="F31" s="79"/>
      <c r="G31" s="79"/>
      <c r="H31" s="79"/>
      <c r="I31" s="79"/>
      <c r="J31" s="79"/>
      <c r="K31" s="79"/>
    </row>
    <row r="32" spans="1:12" x14ac:dyDescent="0.25">
      <c r="A32" s="55"/>
      <c r="B32" s="62"/>
      <c r="C32" s="80"/>
      <c r="D32" s="80"/>
      <c r="E32" s="80"/>
      <c r="F32" s="80"/>
      <c r="G32" s="80"/>
      <c r="H32" s="80"/>
      <c r="I32" s="80"/>
      <c r="J32" s="80"/>
      <c r="K32" s="80"/>
    </row>
    <row r="33" spans="1:12" x14ac:dyDescent="0.25">
      <c r="A33" s="63"/>
      <c r="B33" s="60" t="s">
        <v>85</v>
      </c>
      <c r="C33" s="79"/>
      <c r="D33" s="79"/>
      <c r="E33" s="79"/>
      <c r="F33" s="79"/>
      <c r="G33" s="79"/>
      <c r="H33" s="79"/>
      <c r="I33" s="79"/>
      <c r="J33" s="79"/>
      <c r="K33" s="79"/>
    </row>
    <row r="34" spans="1:12" x14ac:dyDescent="0.25">
      <c r="A34" s="63"/>
      <c r="B34" s="60" t="s">
        <v>86</v>
      </c>
      <c r="C34" s="80">
        <f>'POSEBNI DIO Razina 4'!C117</f>
        <v>2071319.1942524386</v>
      </c>
      <c r="D34" s="80">
        <f>'POSEBNI DIO Razina 4'!D117</f>
        <v>1708673.4200000002</v>
      </c>
      <c r="E34" s="80">
        <f>'POSEBNI DIO Razina 4'!E117</f>
        <v>106834.42425243878</v>
      </c>
      <c r="F34" s="80">
        <f>'POSEBNI DIO Razina 4'!F117</f>
        <v>87990.82</v>
      </c>
      <c r="G34" s="80">
        <f>'POSEBNI DIO Razina 4'!G117</f>
        <v>71326.63</v>
      </c>
      <c r="H34" s="80">
        <f>'POSEBNI DIO Razina 4'!H117</f>
        <v>92905.97</v>
      </c>
      <c r="I34" s="80">
        <f>'POSEBNI DIO Razina 4'!I117</f>
        <v>5308.91</v>
      </c>
      <c r="J34" s="80">
        <f>'POSEBNI DIO Razina 4'!J117</f>
        <v>11132.79</v>
      </c>
      <c r="K34" s="80">
        <f>'POSEBNI DIO Razina 4'!K117</f>
        <v>1327.23</v>
      </c>
      <c r="L34" s="80">
        <f>'POSEBNI DIO Razina 4'!L117</f>
        <v>2654.46</v>
      </c>
    </row>
    <row r="35" spans="1:12" x14ac:dyDescent="0.25">
      <c r="A35" s="55">
        <v>3</v>
      </c>
      <c r="B35" s="60" t="s">
        <v>24</v>
      </c>
      <c r="C35" s="80">
        <f>'POSEBNI DIO Razina 4'!C118</f>
        <v>2026193.4342524386</v>
      </c>
      <c r="D35" s="80">
        <f>'POSEBNI DIO Razina 4'!D118</f>
        <v>1667529.35</v>
      </c>
      <c r="E35" s="80">
        <f>'POSEBNI DIO Razina 4'!E118</f>
        <v>106834.42425243878</v>
      </c>
      <c r="F35" s="80">
        <f>'POSEBNI DIO Razina 4'!F118</f>
        <v>87990.82</v>
      </c>
      <c r="G35" s="80">
        <f>'POSEBNI DIO Razina 4'!G118</f>
        <v>71326.63</v>
      </c>
      <c r="H35" s="80">
        <f>'POSEBNI DIO Razina 4'!H118</f>
        <v>92905.97</v>
      </c>
      <c r="I35" s="80">
        <f>'POSEBNI DIO Razina 4'!I118</f>
        <v>5308.91</v>
      </c>
      <c r="J35" s="80">
        <f>'POSEBNI DIO Razina 4'!J118</f>
        <v>11132.79</v>
      </c>
      <c r="K35" s="80">
        <f>'POSEBNI DIO Razina 4'!K118</f>
        <v>0</v>
      </c>
      <c r="L35" s="80">
        <f>'POSEBNI DIO Razina 4'!L118</f>
        <v>0</v>
      </c>
    </row>
    <row r="36" spans="1:12" x14ac:dyDescent="0.25">
      <c r="A36" s="55">
        <v>31</v>
      </c>
      <c r="B36" s="60" t="s">
        <v>25</v>
      </c>
      <c r="C36" s="80">
        <f>'POSEBNI DIO Razina 4'!C119</f>
        <v>1802208.72</v>
      </c>
      <c r="D36" s="80">
        <f>'POSEBNI DIO Razina 4'!D119</f>
        <v>1651868.07</v>
      </c>
      <c r="E36" s="80">
        <f>'POSEBNI DIO Razina 4'!E119</f>
        <v>0</v>
      </c>
      <c r="F36" s="80">
        <f>'POSEBNI DIO Razina 4'!F119</f>
        <v>87990.82</v>
      </c>
      <c r="G36" s="80">
        <f>'POSEBNI DIO Razina 4'!G119</f>
        <v>68052.5</v>
      </c>
      <c r="H36" s="80">
        <f>'POSEBNI DIO Razina 4'!H119</f>
        <v>0</v>
      </c>
      <c r="I36" s="80">
        <f>'POSEBNI DIO Razina 4'!I119</f>
        <v>0</v>
      </c>
      <c r="J36" s="80">
        <f>'POSEBNI DIO Razina 4'!J119</f>
        <v>11132.79</v>
      </c>
      <c r="K36" s="80">
        <f>'POSEBNI DIO Razina 4'!K119</f>
        <v>0</v>
      </c>
      <c r="L36" s="80">
        <f>'POSEBNI DIO Razina 4'!L119</f>
        <v>0</v>
      </c>
    </row>
    <row r="37" spans="1:12" x14ac:dyDescent="0.25">
      <c r="A37" s="55">
        <v>32</v>
      </c>
      <c r="B37" s="60" t="s">
        <v>43</v>
      </c>
      <c r="C37" s="80">
        <f>'POSEBNI DIO Razina 4'!C123</f>
        <v>221967.32425243876</v>
      </c>
      <c r="D37" s="80">
        <f>'POSEBNI DIO Razina 4'!D123</f>
        <v>15661.280000000002</v>
      </c>
      <c r="E37" s="80">
        <f>'POSEBNI DIO Razina 4'!E123</f>
        <v>104817.03425243878</v>
      </c>
      <c r="F37" s="80">
        <f>'POSEBNI DIO Razina 4'!F123</f>
        <v>0</v>
      </c>
      <c r="G37" s="80">
        <f>'POSEBNI DIO Razina 4'!G123</f>
        <v>3274.13</v>
      </c>
      <c r="H37" s="80">
        <f>'POSEBNI DIO Razina 4'!H123</f>
        <v>92905.97</v>
      </c>
      <c r="I37" s="80">
        <f>'POSEBNI DIO Razina 4'!I123</f>
        <v>5308.91</v>
      </c>
      <c r="J37" s="80">
        <f>'POSEBNI DIO Razina 4'!J123</f>
        <v>0</v>
      </c>
      <c r="K37" s="80">
        <f>'POSEBNI DIO Razina 4'!K123</f>
        <v>0</v>
      </c>
      <c r="L37" s="80">
        <f>'POSEBNI DIO Razina 4'!L123</f>
        <v>0</v>
      </c>
    </row>
    <row r="38" spans="1:12" x14ac:dyDescent="0.25">
      <c r="A38" s="55">
        <v>34</v>
      </c>
      <c r="B38" s="60" t="s">
        <v>115</v>
      </c>
      <c r="C38" s="80">
        <f>'POSEBNI DIO Razina 4'!C153</f>
        <v>2017.39</v>
      </c>
      <c r="D38" s="80">
        <f>'POSEBNI DIO Razina 4'!D153</f>
        <v>0</v>
      </c>
      <c r="E38" s="80">
        <f>'POSEBNI DIO Razina 4'!E153</f>
        <v>2017.39</v>
      </c>
      <c r="F38" s="80">
        <f>'POSEBNI DIO Razina 4'!F153</f>
        <v>0</v>
      </c>
      <c r="G38" s="80">
        <f>'POSEBNI DIO Razina 4'!G153</f>
        <v>0</v>
      </c>
      <c r="H38" s="80">
        <f>'POSEBNI DIO Razina 4'!H153</f>
        <v>0</v>
      </c>
      <c r="I38" s="80">
        <f>'POSEBNI DIO Razina 4'!I153</f>
        <v>0</v>
      </c>
      <c r="J38" s="80">
        <f>'POSEBNI DIO Razina 4'!J153</f>
        <v>0</v>
      </c>
      <c r="K38" s="80">
        <f>'POSEBNI DIO Razina 4'!K153</f>
        <v>0</v>
      </c>
      <c r="L38" s="80">
        <f>'POSEBNI DIO Razina 4'!L153</f>
        <v>0</v>
      </c>
    </row>
    <row r="39" spans="1:12" x14ac:dyDescent="0.25">
      <c r="A39" s="67">
        <v>4</v>
      </c>
      <c r="B39" s="69" t="s">
        <v>26</v>
      </c>
      <c r="C39" s="80">
        <f>'POSEBNI DIO Razina 4'!C156</f>
        <v>45125.760000000002</v>
      </c>
      <c r="D39" s="80">
        <f>'POSEBNI DIO Razina 4'!D156</f>
        <v>41144.07</v>
      </c>
      <c r="E39" s="80">
        <f>'POSEBNI DIO Razina 4'!E156</f>
        <v>0</v>
      </c>
      <c r="F39" s="80">
        <f>'POSEBNI DIO Razina 4'!F156</f>
        <v>0</v>
      </c>
      <c r="G39" s="80">
        <f>'POSEBNI DIO Razina 4'!G156</f>
        <v>0</v>
      </c>
      <c r="H39" s="80">
        <f>'POSEBNI DIO Razina 4'!H156</f>
        <v>0</v>
      </c>
      <c r="I39" s="80">
        <f>'POSEBNI DIO Razina 4'!I156</f>
        <v>0</v>
      </c>
      <c r="J39" s="80">
        <f>'POSEBNI DIO Razina 4'!J156</f>
        <v>0</v>
      </c>
      <c r="K39" s="80">
        <f>'POSEBNI DIO Razina 4'!K156</f>
        <v>1327.23</v>
      </c>
      <c r="L39" s="80">
        <f>'POSEBNI DIO Razina 4'!L156</f>
        <v>2654.46</v>
      </c>
    </row>
    <row r="40" spans="1:12" x14ac:dyDescent="0.25">
      <c r="A40" s="67">
        <v>42</v>
      </c>
      <c r="B40" s="69" t="s">
        <v>71</v>
      </c>
      <c r="C40" s="80">
        <f>'POSEBNI DIO Razina 4'!C157</f>
        <v>45125.760000000002</v>
      </c>
      <c r="D40" s="80">
        <f>'POSEBNI DIO Razina 4'!D157</f>
        <v>41144.07</v>
      </c>
      <c r="E40" s="80">
        <f>'POSEBNI DIO Razina 4'!E157</f>
        <v>0</v>
      </c>
      <c r="F40" s="80">
        <f>'POSEBNI DIO Razina 4'!F157</f>
        <v>0</v>
      </c>
      <c r="G40" s="80">
        <f>'POSEBNI DIO Razina 4'!G157</f>
        <v>0</v>
      </c>
      <c r="H40" s="80">
        <f>'POSEBNI DIO Razina 4'!H157</f>
        <v>0</v>
      </c>
      <c r="I40" s="80">
        <f>'POSEBNI DIO Razina 4'!I157</f>
        <v>0</v>
      </c>
      <c r="J40" s="80">
        <f>'POSEBNI DIO Razina 4'!J157</f>
        <v>0</v>
      </c>
      <c r="K40" s="80">
        <f>'POSEBNI DIO Razina 4'!K157</f>
        <v>1327.23</v>
      </c>
      <c r="L40" s="80">
        <f>'POSEBNI DIO Razina 4'!L157</f>
        <v>2654.46</v>
      </c>
    </row>
    <row r="41" spans="1:12" x14ac:dyDescent="0.25">
      <c r="A41" s="63"/>
      <c r="B41" s="60"/>
      <c r="C41" s="79"/>
      <c r="D41" s="79"/>
      <c r="E41" s="79"/>
      <c r="F41" s="79"/>
      <c r="G41" s="79"/>
      <c r="H41" s="79"/>
      <c r="I41" s="79"/>
      <c r="J41" s="79"/>
      <c r="K41" s="79"/>
    </row>
    <row r="42" spans="1:12" x14ac:dyDescent="0.25">
      <c r="A42" s="63"/>
      <c r="B42" s="60"/>
      <c r="C42" s="80"/>
      <c r="D42" s="80"/>
      <c r="E42" s="80"/>
      <c r="F42" s="80"/>
      <c r="G42" s="80"/>
      <c r="H42" s="80"/>
      <c r="I42" s="80"/>
      <c r="J42" s="80"/>
      <c r="K42" s="79"/>
    </row>
    <row r="43" spans="1:12" x14ac:dyDescent="0.25">
      <c r="A43" s="55"/>
      <c r="B43" s="60"/>
      <c r="C43" s="80"/>
      <c r="D43" s="80"/>
      <c r="E43" s="80"/>
      <c r="F43" s="80"/>
      <c r="G43" s="80"/>
      <c r="H43" s="80"/>
      <c r="I43" s="80"/>
      <c r="J43" s="80"/>
      <c r="K43" s="79"/>
    </row>
    <row r="44" spans="1:12" x14ac:dyDescent="0.25">
      <c r="A44" s="55"/>
      <c r="B44" s="60"/>
      <c r="C44" s="80"/>
      <c r="D44" s="80"/>
      <c r="E44" s="80"/>
      <c r="F44" s="80"/>
      <c r="G44" s="80"/>
      <c r="H44" s="80"/>
      <c r="I44" s="80"/>
      <c r="J44" s="80"/>
      <c r="K44" s="81"/>
    </row>
    <row r="45" spans="1:12" x14ac:dyDescent="0.25">
      <c r="A45" s="55"/>
      <c r="B45" s="60"/>
      <c r="C45" s="80"/>
      <c r="D45" s="80"/>
      <c r="E45" s="80"/>
      <c r="F45" s="80"/>
      <c r="G45" s="80"/>
      <c r="H45" s="80"/>
      <c r="I45" s="80"/>
      <c r="J45" s="80"/>
      <c r="K45" s="79"/>
    </row>
    <row r="46" spans="1:12" x14ac:dyDescent="0.25">
      <c r="A46" s="55"/>
      <c r="B46" s="60"/>
      <c r="C46" s="80"/>
      <c r="D46" s="80"/>
      <c r="E46" s="80"/>
      <c r="F46" s="80"/>
      <c r="G46" s="80"/>
      <c r="H46" s="80"/>
      <c r="I46" s="80"/>
      <c r="J46" s="80"/>
      <c r="K46" s="79"/>
    </row>
    <row r="47" spans="1:12" x14ac:dyDescent="0.25">
      <c r="A47" s="67"/>
      <c r="B47" s="69"/>
      <c r="C47" s="80"/>
      <c r="D47" s="80"/>
      <c r="E47" s="80"/>
      <c r="F47" s="80"/>
      <c r="G47" s="80"/>
      <c r="H47" s="80"/>
      <c r="I47" s="80"/>
      <c r="J47" s="80"/>
      <c r="K47" s="80"/>
    </row>
    <row r="48" spans="1:12" x14ac:dyDescent="0.25">
      <c r="A48" s="67"/>
      <c r="B48" s="69"/>
      <c r="C48" s="80"/>
      <c r="D48" s="80"/>
      <c r="E48" s="80"/>
      <c r="F48" s="80"/>
      <c r="G48" s="80"/>
      <c r="H48" s="80"/>
      <c r="I48" s="80"/>
      <c r="J48" s="80"/>
      <c r="K48" s="80"/>
    </row>
    <row r="49" spans="1:11" x14ac:dyDescent="0.2">
      <c r="A49" s="92"/>
      <c r="B49" s="92"/>
      <c r="C49" s="93"/>
      <c r="D49" s="93"/>
      <c r="E49" s="93"/>
      <c r="F49" s="93"/>
      <c r="G49" s="93"/>
      <c r="H49" s="93"/>
      <c r="I49" s="93"/>
      <c r="J49" s="93"/>
      <c r="K49" s="93"/>
    </row>
    <row r="50" spans="1:11" x14ac:dyDescent="0.25">
      <c r="A50" s="55"/>
      <c r="B50" s="60"/>
      <c r="C50" s="79"/>
      <c r="D50" s="79"/>
      <c r="E50" s="79"/>
      <c r="F50" s="79"/>
      <c r="G50" s="79"/>
      <c r="H50" s="79"/>
      <c r="I50" s="79"/>
      <c r="J50" s="79"/>
      <c r="K50" s="80"/>
    </row>
    <row r="51" spans="1:11" x14ac:dyDescent="0.25">
      <c r="A51" s="55"/>
      <c r="B51" s="61"/>
      <c r="C51" s="79"/>
      <c r="D51" s="79"/>
      <c r="E51" s="79"/>
      <c r="F51" s="79"/>
      <c r="G51" s="79"/>
      <c r="H51" s="79"/>
      <c r="I51" s="79"/>
      <c r="J51" s="79"/>
      <c r="K51" s="79"/>
    </row>
    <row r="52" spans="1:11" x14ac:dyDescent="0.25">
      <c r="A52" s="55"/>
      <c r="B52" s="62"/>
      <c r="C52" s="80"/>
      <c r="D52" s="80"/>
      <c r="E52" s="80"/>
      <c r="F52" s="80"/>
      <c r="G52" s="80"/>
      <c r="H52" s="80"/>
      <c r="I52" s="80"/>
      <c r="J52" s="80"/>
      <c r="K52" s="80"/>
    </row>
    <row r="53" spans="1:11" x14ac:dyDescent="0.25">
      <c r="A53" s="63"/>
      <c r="B53" s="60"/>
      <c r="C53" s="79"/>
      <c r="D53" s="79"/>
      <c r="E53" s="79"/>
      <c r="F53" s="79"/>
      <c r="G53" s="79"/>
      <c r="H53" s="79"/>
      <c r="I53" s="79"/>
      <c r="J53" s="79"/>
      <c r="K53" s="79"/>
    </row>
    <row r="54" spans="1:11" x14ac:dyDescent="0.25">
      <c r="A54" s="63"/>
      <c r="B54" s="60"/>
      <c r="C54" s="80"/>
      <c r="D54" s="80"/>
      <c r="E54" s="80"/>
      <c r="F54" s="80"/>
      <c r="G54" s="80"/>
      <c r="H54" s="80"/>
      <c r="I54" s="80"/>
      <c r="J54" s="80"/>
      <c r="K54" s="79"/>
    </row>
    <row r="55" spans="1:11" x14ac:dyDescent="0.25">
      <c r="A55" s="55"/>
      <c r="B55" s="60"/>
      <c r="C55" s="80"/>
      <c r="D55" s="80"/>
      <c r="E55" s="80"/>
      <c r="F55" s="80"/>
      <c r="G55" s="80"/>
      <c r="H55" s="80"/>
      <c r="I55" s="80"/>
      <c r="J55" s="80"/>
      <c r="K55" s="79"/>
    </row>
    <row r="56" spans="1:11" x14ac:dyDescent="0.25">
      <c r="A56" s="55"/>
      <c r="B56" s="60"/>
      <c r="C56" s="80"/>
      <c r="D56" s="80"/>
      <c r="E56" s="80"/>
      <c r="F56" s="80"/>
      <c r="G56" s="80"/>
      <c r="H56" s="80"/>
      <c r="I56" s="80"/>
      <c r="J56" s="80"/>
      <c r="K56" s="81"/>
    </row>
    <row r="57" spans="1:11" x14ac:dyDescent="0.25">
      <c r="A57" s="55"/>
      <c r="B57" s="60"/>
      <c r="C57" s="80"/>
      <c r="D57" s="80"/>
      <c r="E57" s="80"/>
      <c r="F57" s="80"/>
      <c r="G57" s="80"/>
      <c r="H57" s="80"/>
      <c r="I57" s="80"/>
      <c r="J57" s="80"/>
      <c r="K57" s="79"/>
    </row>
    <row r="58" spans="1:11" x14ac:dyDescent="0.25">
      <c r="A58" s="55"/>
      <c r="B58" s="60"/>
      <c r="C58" s="80"/>
      <c r="D58" s="80"/>
      <c r="E58" s="80"/>
      <c r="F58" s="80"/>
      <c r="G58" s="80"/>
      <c r="H58" s="80"/>
      <c r="I58" s="80"/>
      <c r="J58" s="80"/>
      <c r="K58" s="79"/>
    </row>
    <row r="59" spans="1:11" x14ac:dyDescent="0.25">
      <c r="A59" s="67"/>
      <c r="B59" s="69"/>
      <c r="C59" s="80"/>
      <c r="D59" s="80"/>
      <c r="E59" s="80"/>
      <c r="F59" s="80"/>
      <c r="G59" s="80"/>
      <c r="H59" s="80"/>
      <c r="I59" s="80"/>
      <c r="J59" s="80"/>
      <c r="K59" s="80"/>
    </row>
    <row r="60" spans="1:11" x14ac:dyDescent="0.25">
      <c r="A60" s="67"/>
      <c r="B60" s="69"/>
      <c r="C60" s="80"/>
      <c r="D60" s="80"/>
      <c r="E60" s="80"/>
      <c r="F60" s="80"/>
      <c r="G60" s="80"/>
      <c r="H60" s="80"/>
      <c r="I60" s="80"/>
      <c r="J60" s="80"/>
      <c r="K60" s="80"/>
    </row>
  </sheetData>
  <mergeCells count="1">
    <mergeCell ref="A1:K1"/>
  </mergeCells>
  <pageMargins left="0.7" right="0.7" top="0.75" bottom="0.75" header="0.3" footer="0.3"/>
  <pageSetup paperSize="9"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87"/>
  <sheetViews>
    <sheetView workbookViewId="0">
      <selection activeCell="A2" sqref="A1:L1048576"/>
    </sheetView>
  </sheetViews>
  <sheetFormatPr defaultColWidth="11.42578125" defaultRowHeight="15" x14ac:dyDescent="0.25"/>
  <cols>
    <col min="1" max="1" width="12.5703125" style="71" customWidth="1"/>
    <col min="2" max="2" width="47" style="75" customWidth="1"/>
    <col min="3" max="3" width="20.28515625" style="82" customWidth="1"/>
    <col min="4" max="4" width="15.7109375" style="82" customWidth="1"/>
    <col min="5" max="5" width="16.140625" style="82" customWidth="1"/>
    <col min="6" max="10" width="13.7109375" style="82" customWidth="1"/>
    <col min="11" max="11" width="14.42578125" style="82" customWidth="1"/>
    <col min="12" max="238" width="11.42578125" style="54"/>
    <col min="239" max="239" width="12.5703125" style="54" customWidth="1"/>
    <col min="240" max="240" width="39.42578125" style="54" customWidth="1"/>
    <col min="241" max="241" width="20.28515625" style="54" customWidth="1"/>
    <col min="242" max="242" width="15.7109375" style="54" customWidth="1"/>
    <col min="243" max="243" width="16.140625" style="54" customWidth="1"/>
    <col min="244" max="248" width="13.7109375" style="54" customWidth="1"/>
    <col min="249" max="249" width="21" style="54" customWidth="1"/>
    <col min="250" max="250" width="11.42578125" style="54"/>
    <col min="251" max="251" width="11.7109375" style="54" bestFit="1" customWidth="1"/>
    <col min="252" max="494" width="11.42578125" style="54"/>
    <col min="495" max="495" width="12.5703125" style="54" customWidth="1"/>
    <col min="496" max="496" width="39.42578125" style="54" customWidth="1"/>
    <col min="497" max="497" width="20.28515625" style="54" customWidth="1"/>
    <col min="498" max="498" width="15.7109375" style="54" customWidth="1"/>
    <col min="499" max="499" width="16.140625" style="54" customWidth="1"/>
    <col min="500" max="504" width="13.7109375" style="54" customWidth="1"/>
    <col min="505" max="505" width="21" style="54" customWidth="1"/>
    <col min="506" max="506" width="11.42578125" style="54"/>
    <col min="507" max="507" width="11.7109375" style="54" bestFit="1" customWidth="1"/>
    <col min="508" max="750" width="11.42578125" style="54"/>
    <col min="751" max="751" width="12.5703125" style="54" customWidth="1"/>
    <col min="752" max="752" width="39.42578125" style="54" customWidth="1"/>
    <col min="753" max="753" width="20.28515625" style="54" customWidth="1"/>
    <col min="754" max="754" width="15.7109375" style="54" customWidth="1"/>
    <col min="755" max="755" width="16.140625" style="54" customWidth="1"/>
    <col min="756" max="760" width="13.7109375" style="54" customWidth="1"/>
    <col min="761" max="761" width="21" style="54" customWidth="1"/>
    <col min="762" max="762" width="11.42578125" style="54"/>
    <col min="763" max="763" width="11.7109375" style="54" bestFit="1" customWidth="1"/>
    <col min="764" max="1006" width="11.42578125" style="54"/>
    <col min="1007" max="1007" width="12.5703125" style="54" customWidth="1"/>
    <col min="1008" max="1008" width="39.42578125" style="54" customWidth="1"/>
    <col min="1009" max="1009" width="20.28515625" style="54" customWidth="1"/>
    <col min="1010" max="1010" width="15.7109375" style="54" customWidth="1"/>
    <col min="1011" max="1011" width="16.140625" style="54" customWidth="1"/>
    <col min="1012" max="1016" width="13.7109375" style="54" customWidth="1"/>
    <col min="1017" max="1017" width="21" style="54" customWidth="1"/>
    <col min="1018" max="1018" width="11.42578125" style="54"/>
    <col min="1019" max="1019" width="11.7109375" style="54" bestFit="1" customWidth="1"/>
    <col min="1020" max="1262" width="11.42578125" style="54"/>
    <col min="1263" max="1263" width="12.5703125" style="54" customWidth="1"/>
    <col min="1264" max="1264" width="39.42578125" style="54" customWidth="1"/>
    <col min="1265" max="1265" width="20.28515625" style="54" customWidth="1"/>
    <col min="1266" max="1266" width="15.7109375" style="54" customWidth="1"/>
    <col min="1267" max="1267" width="16.140625" style="54" customWidth="1"/>
    <col min="1268" max="1272" width="13.7109375" style="54" customWidth="1"/>
    <col min="1273" max="1273" width="21" style="54" customWidth="1"/>
    <col min="1274" max="1274" width="11.42578125" style="54"/>
    <col min="1275" max="1275" width="11.7109375" style="54" bestFit="1" customWidth="1"/>
    <col min="1276" max="1518" width="11.42578125" style="54"/>
    <col min="1519" max="1519" width="12.5703125" style="54" customWidth="1"/>
    <col min="1520" max="1520" width="39.42578125" style="54" customWidth="1"/>
    <col min="1521" max="1521" width="20.28515625" style="54" customWidth="1"/>
    <col min="1522" max="1522" width="15.7109375" style="54" customWidth="1"/>
    <col min="1523" max="1523" width="16.140625" style="54" customWidth="1"/>
    <col min="1524" max="1528" width="13.7109375" style="54" customWidth="1"/>
    <col min="1529" max="1529" width="21" style="54" customWidth="1"/>
    <col min="1530" max="1530" width="11.42578125" style="54"/>
    <col min="1531" max="1531" width="11.7109375" style="54" bestFit="1" customWidth="1"/>
    <col min="1532" max="1774" width="11.42578125" style="54"/>
    <col min="1775" max="1775" width="12.5703125" style="54" customWidth="1"/>
    <col min="1776" max="1776" width="39.42578125" style="54" customWidth="1"/>
    <col min="1777" max="1777" width="20.28515625" style="54" customWidth="1"/>
    <col min="1778" max="1778" width="15.7109375" style="54" customWidth="1"/>
    <col min="1779" max="1779" width="16.140625" style="54" customWidth="1"/>
    <col min="1780" max="1784" width="13.7109375" style="54" customWidth="1"/>
    <col min="1785" max="1785" width="21" style="54" customWidth="1"/>
    <col min="1786" max="1786" width="11.42578125" style="54"/>
    <col min="1787" max="1787" width="11.7109375" style="54" bestFit="1" customWidth="1"/>
    <col min="1788" max="2030" width="11.42578125" style="54"/>
    <col min="2031" max="2031" width="12.5703125" style="54" customWidth="1"/>
    <col min="2032" max="2032" width="39.42578125" style="54" customWidth="1"/>
    <col min="2033" max="2033" width="20.28515625" style="54" customWidth="1"/>
    <col min="2034" max="2034" width="15.7109375" style="54" customWidth="1"/>
    <col min="2035" max="2035" width="16.140625" style="54" customWidth="1"/>
    <col min="2036" max="2040" width="13.7109375" style="54" customWidth="1"/>
    <col min="2041" max="2041" width="21" style="54" customWidth="1"/>
    <col min="2042" max="2042" width="11.42578125" style="54"/>
    <col min="2043" max="2043" width="11.7109375" style="54" bestFit="1" customWidth="1"/>
    <col min="2044" max="2286" width="11.42578125" style="54"/>
    <col min="2287" max="2287" width="12.5703125" style="54" customWidth="1"/>
    <col min="2288" max="2288" width="39.42578125" style="54" customWidth="1"/>
    <col min="2289" max="2289" width="20.28515625" style="54" customWidth="1"/>
    <col min="2290" max="2290" width="15.7109375" style="54" customWidth="1"/>
    <col min="2291" max="2291" width="16.140625" style="54" customWidth="1"/>
    <col min="2292" max="2296" width="13.7109375" style="54" customWidth="1"/>
    <col min="2297" max="2297" width="21" style="54" customWidth="1"/>
    <col min="2298" max="2298" width="11.42578125" style="54"/>
    <col min="2299" max="2299" width="11.7109375" style="54" bestFit="1" customWidth="1"/>
    <col min="2300" max="2542" width="11.42578125" style="54"/>
    <col min="2543" max="2543" width="12.5703125" style="54" customWidth="1"/>
    <col min="2544" max="2544" width="39.42578125" style="54" customWidth="1"/>
    <col min="2545" max="2545" width="20.28515625" style="54" customWidth="1"/>
    <col min="2546" max="2546" width="15.7109375" style="54" customWidth="1"/>
    <col min="2547" max="2547" width="16.140625" style="54" customWidth="1"/>
    <col min="2548" max="2552" width="13.7109375" style="54" customWidth="1"/>
    <col min="2553" max="2553" width="21" style="54" customWidth="1"/>
    <col min="2554" max="2554" width="11.42578125" style="54"/>
    <col min="2555" max="2555" width="11.7109375" style="54" bestFit="1" customWidth="1"/>
    <col min="2556" max="2798" width="11.42578125" style="54"/>
    <col min="2799" max="2799" width="12.5703125" style="54" customWidth="1"/>
    <col min="2800" max="2800" width="39.42578125" style="54" customWidth="1"/>
    <col min="2801" max="2801" width="20.28515625" style="54" customWidth="1"/>
    <col min="2802" max="2802" width="15.7109375" style="54" customWidth="1"/>
    <col min="2803" max="2803" width="16.140625" style="54" customWidth="1"/>
    <col min="2804" max="2808" width="13.7109375" style="54" customWidth="1"/>
    <col min="2809" max="2809" width="21" style="54" customWidth="1"/>
    <col min="2810" max="2810" width="11.42578125" style="54"/>
    <col min="2811" max="2811" width="11.7109375" style="54" bestFit="1" customWidth="1"/>
    <col min="2812" max="3054" width="11.42578125" style="54"/>
    <col min="3055" max="3055" width="12.5703125" style="54" customWidth="1"/>
    <col min="3056" max="3056" width="39.42578125" style="54" customWidth="1"/>
    <col min="3057" max="3057" width="20.28515625" style="54" customWidth="1"/>
    <col min="3058" max="3058" width="15.7109375" style="54" customWidth="1"/>
    <col min="3059" max="3059" width="16.140625" style="54" customWidth="1"/>
    <col min="3060" max="3064" width="13.7109375" style="54" customWidth="1"/>
    <col min="3065" max="3065" width="21" style="54" customWidth="1"/>
    <col min="3066" max="3066" width="11.42578125" style="54"/>
    <col min="3067" max="3067" width="11.7109375" style="54" bestFit="1" customWidth="1"/>
    <col min="3068" max="3310" width="11.42578125" style="54"/>
    <col min="3311" max="3311" width="12.5703125" style="54" customWidth="1"/>
    <col min="3312" max="3312" width="39.42578125" style="54" customWidth="1"/>
    <col min="3313" max="3313" width="20.28515625" style="54" customWidth="1"/>
    <col min="3314" max="3314" width="15.7109375" style="54" customWidth="1"/>
    <col min="3315" max="3315" width="16.140625" style="54" customWidth="1"/>
    <col min="3316" max="3320" width="13.7109375" style="54" customWidth="1"/>
    <col min="3321" max="3321" width="21" style="54" customWidth="1"/>
    <col min="3322" max="3322" width="11.42578125" style="54"/>
    <col min="3323" max="3323" width="11.7109375" style="54" bestFit="1" customWidth="1"/>
    <col min="3324" max="3566" width="11.42578125" style="54"/>
    <col min="3567" max="3567" width="12.5703125" style="54" customWidth="1"/>
    <col min="3568" max="3568" width="39.42578125" style="54" customWidth="1"/>
    <col min="3569" max="3569" width="20.28515625" style="54" customWidth="1"/>
    <col min="3570" max="3570" width="15.7109375" style="54" customWidth="1"/>
    <col min="3571" max="3571" width="16.140625" style="54" customWidth="1"/>
    <col min="3572" max="3576" width="13.7109375" style="54" customWidth="1"/>
    <col min="3577" max="3577" width="21" style="54" customWidth="1"/>
    <col min="3578" max="3578" width="11.42578125" style="54"/>
    <col min="3579" max="3579" width="11.7109375" style="54" bestFit="1" customWidth="1"/>
    <col min="3580" max="3822" width="11.42578125" style="54"/>
    <col min="3823" max="3823" width="12.5703125" style="54" customWidth="1"/>
    <col min="3824" max="3824" width="39.42578125" style="54" customWidth="1"/>
    <col min="3825" max="3825" width="20.28515625" style="54" customWidth="1"/>
    <col min="3826" max="3826" width="15.7109375" style="54" customWidth="1"/>
    <col min="3827" max="3827" width="16.140625" style="54" customWidth="1"/>
    <col min="3828" max="3832" width="13.7109375" style="54" customWidth="1"/>
    <col min="3833" max="3833" width="21" style="54" customWidth="1"/>
    <col min="3834" max="3834" width="11.42578125" style="54"/>
    <col min="3835" max="3835" width="11.7109375" style="54" bestFit="1" customWidth="1"/>
    <col min="3836" max="4078" width="11.42578125" style="54"/>
    <col min="4079" max="4079" width="12.5703125" style="54" customWidth="1"/>
    <col min="4080" max="4080" width="39.42578125" style="54" customWidth="1"/>
    <col min="4081" max="4081" width="20.28515625" style="54" customWidth="1"/>
    <col min="4082" max="4082" width="15.7109375" style="54" customWidth="1"/>
    <col min="4083" max="4083" width="16.140625" style="54" customWidth="1"/>
    <col min="4084" max="4088" width="13.7109375" style="54" customWidth="1"/>
    <col min="4089" max="4089" width="21" style="54" customWidth="1"/>
    <col min="4090" max="4090" width="11.42578125" style="54"/>
    <col min="4091" max="4091" width="11.7109375" style="54" bestFit="1" customWidth="1"/>
    <col min="4092" max="4334" width="11.42578125" style="54"/>
    <col min="4335" max="4335" width="12.5703125" style="54" customWidth="1"/>
    <col min="4336" max="4336" width="39.42578125" style="54" customWidth="1"/>
    <col min="4337" max="4337" width="20.28515625" style="54" customWidth="1"/>
    <col min="4338" max="4338" width="15.7109375" style="54" customWidth="1"/>
    <col min="4339" max="4339" width="16.140625" style="54" customWidth="1"/>
    <col min="4340" max="4344" width="13.7109375" style="54" customWidth="1"/>
    <col min="4345" max="4345" width="21" style="54" customWidth="1"/>
    <col min="4346" max="4346" width="11.42578125" style="54"/>
    <col min="4347" max="4347" width="11.7109375" style="54" bestFit="1" customWidth="1"/>
    <col min="4348" max="4590" width="11.42578125" style="54"/>
    <col min="4591" max="4591" width="12.5703125" style="54" customWidth="1"/>
    <col min="4592" max="4592" width="39.42578125" style="54" customWidth="1"/>
    <col min="4593" max="4593" width="20.28515625" style="54" customWidth="1"/>
    <col min="4594" max="4594" width="15.7109375" style="54" customWidth="1"/>
    <col min="4595" max="4595" width="16.140625" style="54" customWidth="1"/>
    <col min="4596" max="4600" width="13.7109375" style="54" customWidth="1"/>
    <col min="4601" max="4601" width="21" style="54" customWidth="1"/>
    <col min="4602" max="4602" width="11.42578125" style="54"/>
    <col min="4603" max="4603" width="11.7109375" style="54" bestFit="1" customWidth="1"/>
    <col min="4604" max="4846" width="11.42578125" style="54"/>
    <col min="4847" max="4847" width="12.5703125" style="54" customWidth="1"/>
    <col min="4848" max="4848" width="39.42578125" style="54" customWidth="1"/>
    <col min="4849" max="4849" width="20.28515625" style="54" customWidth="1"/>
    <col min="4850" max="4850" width="15.7109375" style="54" customWidth="1"/>
    <col min="4851" max="4851" width="16.140625" style="54" customWidth="1"/>
    <col min="4852" max="4856" width="13.7109375" style="54" customWidth="1"/>
    <col min="4857" max="4857" width="21" style="54" customWidth="1"/>
    <col min="4858" max="4858" width="11.42578125" style="54"/>
    <col min="4859" max="4859" width="11.7109375" style="54" bestFit="1" customWidth="1"/>
    <col min="4860" max="5102" width="11.42578125" style="54"/>
    <col min="5103" max="5103" width="12.5703125" style="54" customWidth="1"/>
    <col min="5104" max="5104" width="39.42578125" style="54" customWidth="1"/>
    <col min="5105" max="5105" width="20.28515625" style="54" customWidth="1"/>
    <col min="5106" max="5106" width="15.7109375" style="54" customWidth="1"/>
    <col min="5107" max="5107" width="16.140625" style="54" customWidth="1"/>
    <col min="5108" max="5112" width="13.7109375" style="54" customWidth="1"/>
    <col min="5113" max="5113" width="21" style="54" customWidth="1"/>
    <col min="5114" max="5114" width="11.42578125" style="54"/>
    <col min="5115" max="5115" width="11.7109375" style="54" bestFit="1" customWidth="1"/>
    <col min="5116" max="5358" width="11.42578125" style="54"/>
    <col min="5359" max="5359" width="12.5703125" style="54" customWidth="1"/>
    <col min="5360" max="5360" width="39.42578125" style="54" customWidth="1"/>
    <col min="5361" max="5361" width="20.28515625" style="54" customWidth="1"/>
    <col min="5362" max="5362" width="15.7109375" style="54" customWidth="1"/>
    <col min="5363" max="5363" width="16.140625" style="54" customWidth="1"/>
    <col min="5364" max="5368" width="13.7109375" style="54" customWidth="1"/>
    <col min="5369" max="5369" width="21" style="54" customWidth="1"/>
    <col min="5370" max="5370" width="11.42578125" style="54"/>
    <col min="5371" max="5371" width="11.7109375" style="54" bestFit="1" customWidth="1"/>
    <col min="5372" max="5614" width="11.42578125" style="54"/>
    <col min="5615" max="5615" width="12.5703125" style="54" customWidth="1"/>
    <col min="5616" max="5616" width="39.42578125" style="54" customWidth="1"/>
    <col min="5617" max="5617" width="20.28515625" style="54" customWidth="1"/>
    <col min="5618" max="5618" width="15.7109375" style="54" customWidth="1"/>
    <col min="5619" max="5619" width="16.140625" style="54" customWidth="1"/>
    <col min="5620" max="5624" width="13.7109375" style="54" customWidth="1"/>
    <col min="5625" max="5625" width="21" style="54" customWidth="1"/>
    <col min="5626" max="5626" width="11.42578125" style="54"/>
    <col min="5627" max="5627" width="11.7109375" style="54" bestFit="1" customWidth="1"/>
    <col min="5628" max="5870" width="11.42578125" style="54"/>
    <col min="5871" max="5871" width="12.5703125" style="54" customWidth="1"/>
    <col min="5872" max="5872" width="39.42578125" style="54" customWidth="1"/>
    <col min="5873" max="5873" width="20.28515625" style="54" customWidth="1"/>
    <col min="5874" max="5874" width="15.7109375" style="54" customWidth="1"/>
    <col min="5875" max="5875" width="16.140625" style="54" customWidth="1"/>
    <col min="5876" max="5880" width="13.7109375" style="54" customWidth="1"/>
    <col min="5881" max="5881" width="21" style="54" customWidth="1"/>
    <col min="5882" max="5882" width="11.42578125" style="54"/>
    <col min="5883" max="5883" width="11.7109375" style="54" bestFit="1" customWidth="1"/>
    <col min="5884" max="6126" width="11.42578125" style="54"/>
    <col min="6127" max="6127" width="12.5703125" style="54" customWidth="1"/>
    <col min="6128" max="6128" width="39.42578125" style="54" customWidth="1"/>
    <col min="6129" max="6129" width="20.28515625" style="54" customWidth="1"/>
    <col min="6130" max="6130" width="15.7109375" style="54" customWidth="1"/>
    <col min="6131" max="6131" width="16.140625" style="54" customWidth="1"/>
    <col min="6132" max="6136" width="13.7109375" style="54" customWidth="1"/>
    <col min="6137" max="6137" width="21" style="54" customWidth="1"/>
    <col min="6138" max="6138" width="11.42578125" style="54"/>
    <col min="6139" max="6139" width="11.7109375" style="54" bestFit="1" customWidth="1"/>
    <col min="6140" max="6382" width="11.42578125" style="54"/>
    <col min="6383" max="6383" width="12.5703125" style="54" customWidth="1"/>
    <col min="6384" max="6384" width="39.42578125" style="54" customWidth="1"/>
    <col min="6385" max="6385" width="20.28515625" style="54" customWidth="1"/>
    <col min="6386" max="6386" width="15.7109375" style="54" customWidth="1"/>
    <col min="6387" max="6387" width="16.140625" style="54" customWidth="1"/>
    <col min="6388" max="6392" width="13.7109375" style="54" customWidth="1"/>
    <col min="6393" max="6393" width="21" style="54" customWidth="1"/>
    <col min="6394" max="6394" width="11.42578125" style="54"/>
    <col min="6395" max="6395" width="11.7109375" style="54" bestFit="1" customWidth="1"/>
    <col min="6396" max="6638" width="11.42578125" style="54"/>
    <col min="6639" max="6639" width="12.5703125" style="54" customWidth="1"/>
    <col min="6640" max="6640" width="39.42578125" style="54" customWidth="1"/>
    <col min="6641" max="6641" width="20.28515625" style="54" customWidth="1"/>
    <col min="6642" max="6642" width="15.7109375" style="54" customWidth="1"/>
    <col min="6643" max="6643" width="16.140625" style="54" customWidth="1"/>
    <col min="6644" max="6648" width="13.7109375" style="54" customWidth="1"/>
    <col min="6649" max="6649" width="21" style="54" customWidth="1"/>
    <col min="6650" max="6650" width="11.42578125" style="54"/>
    <col min="6651" max="6651" width="11.7109375" style="54" bestFit="1" customWidth="1"/>
    <col min="6652" max="6894" width="11.42578125" style="54"/>
    <col min="6895" max="6895" width="12.5703125" style="54" customWidth="1"/>
    <col min="6896" max="6896" width="39.42578125" style="54" customWidth="1"/>
    <col min="6897" max="6897" width="20.28515625" style="54" customWidth="1"/>
    <col min="6898" max="6898" width="15.7109375" style="54" customWidth="1"/>
    <col min="6899" max="6899" width="16.140625" style="54" customWidth="1"/>
    <col min="6900" max="6904" width="13.7109375" style="54" customWidth="1"/>
    <col min="6905" max="6905" width="21" style="54" customWidth="1"/>
    <col min="6906" max="6906" width="11.42578125" style="54"/>
    <col min="6907" max="6907" width="11.7109375" style="54" bestFit="1" customWidth="1"/>
    <col min="6908" max="7150" width="11.42578125" style="54"/>
    <col min="7151" max="7151" width="12.5703125" style="54" customWidth="1"/>
    <col min="7152" max="7152" width="39.42578125" style="54" customWidth="1"/>
    <col min="7153" max="7153" width="20.28515625" style="54" customWidth="1"/>
    <col min="7154" max="7154" width="15.7109375" style="54" customWidth="1"/>
    <col min="7155" max="7155" width="16.140625" style="54" customWidth="1"/>
    <col min="7156" max="7160" width="13.7109375" style="54" customWidth="1"/>
    <col min="7161" max="7161" width="21" style="54" customWidth="1"/>
    <col min="7162" max="7162" width="11.42578125" style="54"/>
    <col min="7163" max="7163" width="11.7109375" style="54" bestFit="1" customWidth="1"/>
    <col min="7164" max="7406" width="11.42578125" style="54"/>
    <col min="7407" max="7407" width="12.5703125" style="54" customWidth="1"/>
    <col min="7408" max="7408" width="39.42578125" style="54" customWidth="1"/>
    <col min="7409" max="7409" width="20.28515625" style="54" customWidth="1"/>
    <col min="7410" max="7410" width="15.7109375" style="54" customWidth="1"/>
    <col min="7411" max="7411" width="16.140625" style="54" customWidth="1"/>
    <col min="7412" max="7416" width="13.7109375" style="54" customWidth="1"/>
    <col min="7417" max="7417" width="21" style="54" customWidth="1"/>
    <col min="7418" max="7418" width="11.42578125" style="54"/>
    <col min="7419" max="7419" width="11.7109375" style="54" bestFit="1" customWidth="1"/>
    <col min="7420" max="7662" width="11.42578125" style="54"/>
    <col min="7663" max="7663" width="12.5703125" style="54" customWidth="1"/>
    <col min="7664" max="7664" width="39.42578125" style="54" customWidth="1"/>
    <col min="7665" max="7665" width="20.28515625" style="54" customWidth="1"/>
    <col min="7666" max="7666" width="15.7109375" style="54" customWidth="1"/>
    <col min="7667" max="7667" width="16.140625" style="54" customWidth="1"/>
    <col min="7668" max="7672" width="13.7109375" style="54" customWidth="1"/>
    <col min="7673" max="7673" width="21" style="54" customWidth="1"/>
    <col min="7674" max="7674" width="11.42578125" style="54"/>
    <col min="7675" max="7675" width="11.7109375" style="54" bestFit="1" customWidth="1"/>
    <col min="7676" max="7918" width="11.42578125" style="54"/>
    <col min="7919" max="7919" width="12.5703125" style="54" customWidth="1"/>
    <col min="7920" max="7920" width="39.42578125" style="54" customWidth="1"/>
    <col min="7921" max="7921" width="20.28515625" style="54" customWidth="1"/>
    <col min="7922" max="7922" width="15.7109375" style="54" customWidth="1"/>
    <col min="7923" max="7923" width="16.140625" style="54" customWidth="1"/>
    <col min="7924" max="7928" width="13.7109375" style="54" customWidth="1"/>
    <col min="7929" max="7929" width="21" style="54" customWidth="1"/>
    <col min="7930" max="7930" width="11.42578125" style="54"/>
    <col min="7931" max="7931" width="11.7109375" style="54" bestFit="1" customWidth="1"/>
    <col min="7932" max="8174" width="11.42578125" style="54"/>
    <col min="8175" max="8175" width="12.5703125" style="54" customWidth="1"/>
    <col min="8176" max="8176" width="39.42578125" style="54" customWidth="1"/>
    <col min="8177" max="8177" width="20.28515625" style="54" customWidth="1"/>
    <col min="8178" max="8178" width="15.7109375" style="54" customWidth="1"/>
    <col min="8179" max="8179" width="16.140625" style="54" customWidth="1"/>
    <col min="8180" max="8184" width="13.7109375" style="54" customWidth="1"/>
    <col min="8185" max="8185" width="21" style="54" customWidth="1"/>
    <col min="8186" max="8186" width="11.42578125" style="54"/>
    <col min="8187" max="8187" width="11.7109375" style="54" bestFit="1" customWidth="1"/>
    <col min="8188" max="8430" width="11.42578125" style="54"/>
    <col min="8431" max="8431" width="12.5703125" style="54" customWidth="1"/>
    <col min="8432" max="8432" width="39.42578125" style="54" customWidth="1"/>
    <col min="8433" max="8433" width="20.28515625" style="54" customWidth="1"/>
    <col min="8434" max="8434" width="15.7109375" style="54" customWidth="1"/>
    <col min="8435" max="8435" width="16.140625" style="54" customWidth="1"/>
    <col min="8436" max="8440" width="13.7109375" style="54" customWidth="1"/>
    <col min="8441" max="8441" width="21" style="54" customWidth="1"/>
    <col min="8442" max="8442" width="11.42578125" style="54"/>
    <col min="8443" max="8443" width="11.7109375" style="54" bestFit="1" customWidth="1"/>
    <col min="8444" max="8686" width="11.42578125" style="54"/>
    <col min="8687" max="8687" width="12.5703125" style="54" customWidth="1"/>
    <col min="8688" max="8688" width="39.42578125" style="54" customWidth="1"/>
    <col min="8689" max="8689" width="20.28515625" style="54" customWidth="1"/>
    <col min="8690" max="8690" width="15.7109375" style="54" customWidth="1"/>
    <col min="8691" max="8691" width="16.140625" style="54" customWidth="1"/>
    <col min="8692" max="8696" width="13.7109375" style="54" customWidth="1"/>
    <col min="8697" max="8697" width="21" style="54" customWidth="1"/>
    <col min="8698" max="8698" width="11.42578125" style="54"/>
    <col min="8699" max="8699" width="11.7109375" style="54" bestFit="1" customWidth="1"/>
    <col min="8700" max="8942" width="11.42578125" style="54"/>
    <col min="8943" max="8943" width="12.5703125" style="54" customWidth="1"/>
    <col min="8944" max="8944" width="39.42578125" style="54" customWidth="1"/>
    <col min="8945" max="8945" width="20.28515625" style="54" customWidth="1"/>
    <col min="8946" max="8946" width="15.7109375" style="54" customWidth="1"/>
    <col min="8947" max="8947" width="16.140625" style="54" customWidth="1"/>
    <col min="8948" max="8952" width="13.7109375" style="54" customWidth="1"/>
    <col min="8953" max="8953" width="21" style="54" customWidth="1"/>
    <col min="8954" max="8954" width="11.42578125" style="54"/>
    <col min="8955" max="8955" width="11.7109375" style="54" bestFit="1" customWidth="1"/>
    <col min="8956" max="9198" width="11.42578125" style="54"/>
    <col min="9199" max="9199" width="12.5703125" style="54" customWidth="1"/>
    <col min="9200" max="9200" width="39.42578125" style="54" customWidth="1"/>
    <col min="9201" max="9201" width="20.28515625" style="54" customWidth="1"/>
    <col min="9202" max="9202" width="15.7109375" style="54" customWidth="1"/>
    <col min="9203" max="9203" width="16.140625" style="54" customWidth="1"/>
    <col min="9204" max="9208" width="13.7109375" style="54" customWidth="1"/>
    <col min="9209" max="9209" width="21" style="54" customWidth="1"/>
    <col min="9210" max="9210" width="11.42578125" style="54"/>
    <col min="9211" max="9211" width="11.7109375" style="54" bestFit="1" customWidth="1"/>
    <col min="9212" max="9454" width="11.42578125" style="54"/>
    <col min="9455" max="9455" width="12.5703125" style="54" customWidth="1"/>
    <col min="9456" max="9456" width="39.42578125" style="54" customWidth="1"/>
    <col min="9457" max="9457" width="20.28515625" style="54" customWidth="1"/>
    <col min="9458" max="9458" width="15.7109375" style="54" customWidth="1"/>
    <col min="9459" max="9459" width="16.140625" style="54" customWidth="1"/>
    <col min="9460" max="9464" width="13.7109375" style="54" customWidth="1"/>
    <col min="9465" max="9465" width="21" style="54" customWidth="1"/>
    <col min="9466" max="9466" width="11.42578125" style="54"/>
    <col min="9467" max="9467" width="11.7109375" style="54" bestFit="1" customWidth="1"/>
    <col min="9468" max="9710" width="11.42578125" style="54"/>
    <col min="9711" max="9711" width="12.5703125" style="54" customWidth="1"/>
    <col min="9712" max="9712" width="39.42578125" style="54" customWidth="1"/>
    <col min="9713" max="9713" width="20.28515625" style="54" customWidth="1"/>
    <col min="9714" max="9714" width="15.7109375" style="54" customWidth="1"/>
    <col min="9715" max="9715" width="16.140625" style="54" customWidth="1"/>
    <col min="9716" max="9720" width="13.7109375" style="54" customWidth="1"/>
    <col min="9721" max="9721" width="21" style="54" customWidth="1"/>
    <col min="9722" max="9722" width="11.42578125" style="54"/>
    <col min="9723" max="9723" width="11.7109375" style="54" bestFit="1" customWidth="1"/>
    <col min="9724" max="9966" width="11.42578125" style="54"/>
    <col min="9967" max="9967" width="12.5703125" style="54" customWidth="1"/>
    <col min="9968" max="9968" width="39.42578125" style="54" customWidth="1"/>
    <col min="9969" max="9969" width="20.28515625" style="54" customWidth="1"/>
    <col min="9970" max="9970" width="15.7109375" style="54" customWidth="1"/>
    <col min="9971" max="9971" width="16.140625" style="54" customWidth="1"/>
    <col min="9972" max="9976" width="13.7109375" style="54" customWidth="1"/>
    <col min="9977" max="9977" width="21" style="54" customWidth="1"/>
    <col min="9978" max="9978" width="11.42578125" style="54"/>
    <col min="9979" max="9979" width="11.7109375" style="54" bestFit="1" customWidth="1"/>
    <col min="9980" max="10222" width="11.42578125" style="54"/>
    <col min="10223" max="10223" width="12.5703125" style="54" customWidth="1"/>
    <col min="10224" max="10224" width="39.42578125" style="54" customWidth="1"/>
    <col min="10225" max="10225" width="20.28515625" style="54" customWidth="1"/>
    <col min="10226" max="10226" width="15.7109375" style="54" customWidth="1"/>
    <col min="10227" max="10227" width="16.140625" style="54" customWidth="1"/>
    <col min="10228" max="10232" width="13.7109375" style="54" customWidth="1"/>
    <col min="10233" max="10233" width="21" style="54" customWidth="1"/>
    <col min="10234" max="10234" width="11.42578125" style="54"/>
    <col min="10235" max="10235" width="11.7109375" style="54" bestFit="1" customWidth="1"/>
    <col min="10236" max="10478" width="11.42578125" style="54"/>
    <col min="10479" max="10479" width="12.5703125" style="54" customWidth="1"/>
    <col min="10480" max="10480" width="39.42578125" style="54" customWidth="1"/>
    <col min="10481" max="10481" width="20.28515625" style="54" customWidth="1"/>
    <col min="10482" max="10482" width="15.7109375" style="54" customWidth="1"/>
    <col min="10483" max="10483" width="16.140625" style="54" customWidth="1"/>
    <col min="10484" max="10488" width="13.7109375" style="54" customWidth="1"/>
    <col min="10489" max="10489" width="21" style="54" customWidth="1"/>
    <col min="10490" max="10490" width="11.42578125" style="54"/>
    <col min="10491" max="10491" width="11.7109375" style="54" bestFit="1" customWidth="1"/>
    <col min="10492" max="10734" width="11.42578125" style="54"/>
    <col min="10735" max="10735" width="12.5703125" style="54" customWidth="1"/>
    <col min="10736" max="10736" width="39.42578125" style="54" customWidth="1"/>
    <col min="10737" max="10737" width="20.28515625" style="54" customWidth="1"/>
    <col min="10738" max="10738" width="15.7109375" style="54" customWidth="1"/>
    <col min="10739" max="10739" width="16.140625" style="54" customWidth="1"/>
    <col min="10740" max="10744" width="13.7109375" style="54" customWidth="1"/>
    <col min="10745" max="10745" width="21" style="54" customWidth="1"/>
    <col min="10746" max="10746" width="11.42578125" style="54"/>
    <col min="10747" max="10747" width="11.7109375" style="54" bestFit="1" customWidth="1"/>
    <col min="10748" max="10990" width="11.42578125" style="54"/>
    <col min="10991" max="10991" width="12.5703125" style="54" customWidth="1"/>
    <col min="10992" max="10992" width="39.42578125" style="54" customWidth="1"/>
    <col min="10993" max="10993" width="20.28515625" style="54" customWidth="1"/>
    <col min="10994" max="10994" width="15.7109375" style="54" customWidth="1"/>
    <col min="10995" max="10995" width="16.140625" style="54" customWidth="1"/>
    <col min="10996" max="11000" width="13.7109375" style="54" customWidth="1"/>
    <col min="11001" max="11001" width="21" style="54" customWidth="1"/>
    <col min="11002" max="11002" width="11.42578125" style="54"/>
    <col min="11003" max="11003" width="11.7109375" style="54" bestFit="1" customWidth="1"/>
    <col min="11004" max="11246" width="11.42578125" style="54"/>
    <col min="11247" max="11247" width="12.5703125" style="54" customWidth="1"/>
    <col min="11248" max="11248" width="39.42578125" style="54" customWidth="1"/>
    <col min="11249" max="11249" width="20.28515625" style="54" customWidth="1"/>
    <col min="11250" max="11250" width="15.7109375" style="54" customWidth="1"/>
    <col min="11251" max="11251" width="16.140625" style="54" customWidth="1"/>
    <col min="11252" max="11256" width="13.7109375" style="54" customWidth="1"/>
    <col min="11257" max="11257" width="21" style="54" customWidth="1"/>
    <col min="11258" max="11258" width="11.42578125" style="54"/>
    <col min="11259" max="11259" width="11.7109375" style="54" bestFit="1" customWidth="1"/>
    <col min="11260" max="11502" width="11.42578125" style="54"/>
    <col min="11503" max="11503" width="12.5703125" style="54" customWidth="1"/>
    <col min="11504" max="11504" width="39.42578125" style="54" customWidth="1"/>
    <col min="11505" max="11505" width="20.28515625" style="54" customWidth="1"/>
    <col min="11506" max="11506" width="15.7109375" style="54" customWidth="1"/>
    <col min="11507" max="11507" width="16.140625" style="54" customWidth="1"/>
    <col min="11508" max="11512" width="13.7109375" style="54" customWidth="1"/>
    <col min="11513" max="11513" width="21" style="54" customWidth="1"/>
    <col min="11514" max="11514" width="11.42578125" style="54"/>
    <col min="11515" max="11515" width="11.7109375" style="54" bestFit="1" customWidth="1"/>
    <col min="11516" max="11758" width="11.42578125" style="54"/>
    <col min="11759" max="11759" width="12.5703125" style="54" customWidth="1"/>
    <col min="11760" max="11760" width="39.42578125" style="54" customWidth="1"/>
    <col min="11761" max="11761" width="20.28515625" style="54" customWidth="1"/>
    <col min="11762" max="11762" width="15.7109375" style="54" customWidth="1"/>
    <col min="11763" max="11763" width="16.140625" style="54" customWidth="1"/>
    <col min="11764" max="11768" width="13.7109375" style="54" customWidth="1"/>
    <col min="11769" max="11769" width="21" style="54" customWidth="1"/>
    <col min="11770" max="11770" width="11.42578125" style="54"/>
    <col min="11771" max="11771" width="11.7109375" style="54" bestFit="1" customWidth="1"/>
    <col min="11772" max="12014" width="11.42578125" style="54"/>
    <col min="12015" max="12015" width="12.5703125" style="54" customWidth="1"/>
    <col min="12016" max="12016" width="39.42578125" style="54" customWidth="1"/>
    <col min="12017" max="12017" width="20.28515625" style="54" customWidth="1"/>
    <col min="12018" max="12018" width="15.7109375" style="54" customWidth="1"/>
    <col min="12019" max="12019" width="16.140625" style="54" customWidth="1"/>
    <col min="12020" max="12024" width="13.7109375" style="54" customWidth="1"/>
    <col min="12025" max="12025" width="21" style="54" customWidth="1"/>
    <col min="12026" max="12026" width="11.42578125" style="54"/>
    <col min="12027" max="12027" width="11.7109375" style="54" bestFit="1" customWidth="1"/>
    <col min="12028" max="12270" width="11.42578125" style="54"/>
    <col min="12271" max="12271" width="12.5703125" style="54" customWidth="1"/>
    <col min="12272" max="12272" width="39.42578125" style="54" customWidth="1"/>
    <col min="12273" max="12273" width="20.28515625" style="54" customWidth="1"/>
    <col min="12274" max="12274" width="15.7109375" style="54" customWidth="1"/>
    <col min="12275" max="12275" width="16.140625" style="54" customWidth="1"/>
    <col min="12276" max="12280" width="13.7109375" style="54" customWidth="1"/>
    <col min="12281" max="12281" width="21" style="54" customWidth="1"/>
    <col min="12282" max="12282" width="11.42578125" style="54"/>
    <col min="12283" max="12283" width="11.7109375" style="54" bestFit="1" customWidth="1"/>
    <col min="12284" max="12526" width="11.42578125" style="54"/>
    <col min="12527" max="12527" width="12.5703125" style="54" customWidth="1"/>
    <col min="12528" max="12528" width="39.42578125" style="54" customWidth="1"/>
    <col min="12529" max="12529" width="20.28515625" style="54" customWidth="1"/>
    <col min="12530" max="12530" width="15.7109375" style="54" customWidth="1"/>
    <col min="12531" max="12531" width="16.140625" style="54" customWidth="1"/>
    <col min="12532" max="12536" width="13.7109375" style="54" customWidth="1"/>
    <col min="12537" max="12537" width="21" style="54" customWidth="1"/>
    <col min="12538" max="12538" width="11.42578125" style="54"/>
    <col min="12539" max="12539" width="11.7109375" style="54" bestFit="1" customWidth="1"/>
    <col min="12540" max="12782" width="11.42578125" style="54"/>
    <col min="12783" max="12783" width="12.5703125" style="54" customWidth="1"/>
    <col min="12784" max="12784" width="39.42578125" style="54" customWidth="1"/>
    <col min="12785" max="12785" width="20.28515625" style="54" customWidth="1"/>
    <col min="12786" max="12786" width="15.7109375" style="54" customWidth="1"/>
    <col min="12787" max="12787" width="16.140625" style="54" customWidth="1"/>
    <col min="12788" max="12792" width="13.7109375" style="54" customWidth="1"/>
    <col min="12793" max="12793" width="21" style="54" customWidth="1"/>
    <col min="12794" max="12794" width="11.42578125" style="54"/>
    <col min="12795" max="12795" width="11.7109375" style="54" bestFit="1" customWidth="1"/>
    <col min="12796" max="13038" width="11.42578125" style="54"/>
    <col min="13039" max="13039" width="12.5703125" style="54" customWidth="1"/>
    <col min="13040" max="13040" width="39.42578125" style="54" customWidth="1"/>
    <col min="13041" max="13041" width="20.28515625" style="54" customWidth="1"/>
    <col min="13042" max="13042" width="15.7109375" style="54" customWidth="1"/>
    <col min="13043" max="13043" width="16.140625" style="54" customWidth="1"/>
    <col min="13044" max="13048" width="13.7109375" style="54" customWidth="1"/>
    <col min="13049" max="13049" width="21" style="54" customWidth="1"/>
    <col min="13050" max="13050" width="11.42578125" style="54"/>
    <col min="13051" max="13051" width="11.7109375" style="54" bestFit="1" customWidth="1"/>
    <col min="13052" max="13294" width="11.42578125" style="54"/>
    <col min="13295" max="13295" width="12.5703125" style="54" customWidth="1"/>
    <col min="13296" max="13296" width="39.42578125" style="54" customWidth="1"/>
    <col min="13297" max="13297" width="20.28515625" style="54" customWidth="1"/>
    <col min="13298" max="13298" width="15.7109375" style="54" customWidth="1"/>
    <col min="13299" max="13299" width="16.140625" style="54" customWidth="1"/>
    <col min="13300" max="13304" width="13.7109375" style="54" customWidth="1"/>
    <col min="13305" max="13305" width="21" style="54" customWidth="1"/>
    <col min="13306" max="13306" width="11.42578125" style="54"/>
    <col min="13307" max="13307" width="11.7109375" style="54" bestFit="1" customWidth="1"/>
    <col min="13308" max="13550" width="11.42578125" style="54"/>
    <col min="13551" max="13551" width="12.5703125" style="54" customWidth="1"/>
    <col min="13552" max="13552" width="39.42578125" style="54" customWidth="1"/>
    <col min="13553" max="13553" width="20.28515625" style="54" customWidth="1"/>
    <col min="13554" max="13554" width="15.7109375" style="54" customWidth="1"/>
    <col min="13555" max="13555" width="16.140625" style="54" customWidth="1"/>
    <col min="13556" max="13560" width="13.7109375" style="54" customWidth="1"/>
    <col min="13561" max="13561" width="21" style="54" customWidth="1"/>
    <col min="13562" max="13562" width="11.42578125" style="54"/>
    <col min="13563" max="13563" width="11.7109375" style="54" bestFit="1" customWidth="1"/>
    <col min="13564" max="13806" width="11.42578125" style="54"/>
    <col min="13807" max="13807" width="12.5703125" style="54" customWidth="1"/>
    <col min="13808" max="13808" width="39.42578125" style="54" customWidth="1"/>
    <col min="13809" max="13809" width="20.28515625" style="54" customWidth="1"/>
    <col min="13810" max="13810" width="15.7109375" style="54" customWidth="1"/>
    <col min="13811" max="13811" width="16.140625" style="54" customWidth="1"/>
    <col min="13812" max="13816" width="13.7109375" style="54" customWidth="1"/>
    <col min="13817" max="13817" width="21" style="54" customWidth="1"/>
    <col min="13818" max="13818" width="11.42578125" style="54"/>
    <col min="13819" max="13819" width="11.7109375" style="54" bestFit="1" customWidth="1"/>
    <col min="13820" max="14062" width="11.42578125" style="54"/>
    <col min="14063" max="14063" width="12.5703125" style="54" customWidth="1"/>
    <col min="14064" max="14064" width="39.42578125" style="54" customWidth="1"/>
    <col min="14065" max="14065" width="20.28515625" style="54" customWidth="1"/>
    <col min="14066" max="14066" width="15.7109375" style="54" customWidth="1"/>
    <col min="14067" max="14067" width="16.140625" style="54" customWidth="1"/>
    <col min="14068" max="14072" width="13.7109375" style="54" customWidth="1"/>
    <col min="14073" max="14073" width="21" style="54" customWidth="1"/>
    <col min="14074" max="14074" width="11.42578125" style="54"/>
    <col min="14075" max="14075" width="11.7109375" style="54" bestFit="1" customWidth="1"/>
    <col min="14076" max="14318" width="11.42578125" style="54"/>
    <col min="14319" max="14319" width="12.5703125" style="54" customWidth="1"/>
    <col min="14320" max="14320" width="39.42578125" style="54" customWidth="1"/>
    <col min="14321" max="14321" width="20.28515625" style="54" customWidth="1"/>
    <col min="14322" max="14322" width="15.7109375" style="54" customWidth="1"/>
    <col min="14323" max="14323" width="16.140625" style="54" customWidth="1"/>
    <col min="14324" max="14328" width="13.7109375" style="54" customWidth="1"/>
    <col min="14329" max="14329" width="21" style="54" customWidth="1"/>
    <col min="14330" max="14330" width="11.42578125" style="54"/>
    <col min="14331" max="14331" width="11.7109375" style="54" bestFit="1" customWidth="1"/>
    <col min="14332" max="14574" width="11.42578125" style="54"/>
    <col min="14575" max="14575" width="12.5703125" style="54" customWidth="1"/>
    <col min="14576" max="14576" width="39.42578125" style="54" customWidth="1"/>
    <col min="14577" max="14577" width="20.28515625" style="54" customWidth="1"/>
    <col min="14578" max="14578" width="15.7109375" style="54" customWidth="1"/>
    <col min="14579" max="14579" width="16.140625" style="54" customWidth="1"/>
    <col min="14580" max="14584" width="13.7109375" style="54" customWidth="1"/>
    <col min="14585" max="14585" width="21" style="54" customWidth="1"/>
    <col min="14586" max="14586" width="11.42578125" style="54"/>
    <col min="14587" max="14587" width="11.7109375" style="54" bestFit="1" customWidth="1"/>
    <col min="14588" max="14830" width="11.42578125" style="54"/>
    <col min="14831" max="14831" width="12.5703125" style="54" customWidth="1"/>
    <col min="14832" max="14832" width="39.42578125" style="54" customWidth="1"/>
    <col min="14833" max="14833" width="20.28515625" style="54" customWidth="1"/>
    <col min="14834" max="14834" width="15.7109375" style="54" customWidth="1"/>
    <col min="14835" max="14835" width="16.140625" style="54" customWidth="1"/>
    <col min="14836" max="14840" width="13.7109375" style="54" customWidth="1"/>
    <col min="14841" max="14841" width="21" style="54" customWidth="1"/>
    <col min="14842" max="14842" width="11.42578125" style="54"/>
    <col min="14843" max="14843" width="11.7109375" style="54" bestFit="1" customWidth="1"/>
    <col min="14844" max="15086" width="11.42578125" style="54"/>
    <col min="15087" max="15087" width="12.5703125" style="54" customWidth="1"/>
    <col min="15088" max="15088" width="39.42578125" style="54" customWidth="1"/>
    <col min="15089" max="15089" width="20.28515625" style="54" customWidth="1"/>
    <col min="15090" max="15090" width="15.7109375" style="54" customWidth="1"/>
    <col min="15091" max="15091" width="16.140625" style="54" customWidth="1"/>
    <col min="15092" max="15096" width="13.7109375" style="54" customWidth="1"/>
    <col min="15097" max="15097" width="21" style="54" customWidth="1"/>
    <col min="15098" max="15098" width="11.42578125" style="54"/>
    <col min="15099" max="15099" width="11.7109375" style="54" bestFit="1" customWidth="1"/>
    <col min="15100" max="15342" width="11.42578125" style="54"/>
    <col min="15343" max="15343" width="12.5703125" style="54" customWidth="1"/>
    <col min="15344" max="15344" width="39.42578125" style="54" customWidth="1"/>
    <col min="15345" max="15345" width="20.28515625" style="54" customWidth="1"/>
    <col min="15346" max="15346" width="15.7109375" style="54" customWidth="1"/>
    <col min="15347" max="15347" width="16.140625" style="54" customWidth="1"/>
    <col min="15348" max="15352" width="13.7109375" style="54" customWidth="1"/>
    <col min="15353" max="15353" width="21" style="54" customWidth="1"/>
    <col min="15354" max="15354" width="11.42578125" style="54"/>
    <col min="15355" max="15355" width="11.7109375" style="54" bestFit="1" customWidth="1"/>
    <col min="15356" max="15598" width="11.42578125" style="54"/>
    <col min="15599" max="15599" width="12.5703125" style="54" customWidth="1"/>
    <col min="15600" max="15600" width="39.42578125" style="54" customWidth="1"/>
    <col min="15601" max="15601" width="20.28515625" style="54" customWidth="1"/>
    <col min="15602" max="15602" width="15.7109375" style="54" customWidth="1"/>
    <col min="15603" max="15603" width="16.140625" style="54" customWidth="1"/>
    <col min="15604" max="15608" width="13.7109375" style="54" customWidth="1"/>
    <col min="15609" max="15609" width="21" style="54" customWidth="1"/>
    <col min="15610" max="15610" width="11.42578125" style="54"/>
    <col min="15611" max="15611" width="11.7109375" style="54" bestFit="1" customWidth="1"/>
    <col min="15612" max="15854" width="11.42578125" style="54"/>
    <col min="15855" max="15855" width="12.5703125" style="54" customWidth="1"/>
    <col min="15856" max="15856" width="39.42578125" style="54" customWidth="1"/>
    <col min="15857" max="15857" width="20.28515625" style="54" customWidth="1"/>
    <col min="15858" max="15858" width="15.7109375" style="54" customWidth="1"/>
    <col min="15859" max="15859" width="16.140625" style="54" customWidth="1"/>
    <col min="15860" max="15864" width="13.7109375" style="54" customWidth="1"/>
    <col min="15865" max="15865" width="21" style="54" customWidth="1"/>
    <col min="15866" max="15866" width="11.42578125" style="54"/>
    <col min="15867" max="15867" width="11.7109375" style="54" bestFit="1" customWidth="1"/>
    <col min="15868" max="16110" width="11.42578125" style="54"/>
    <col min="16111" max="16111" width="12.5703125" style="54" customWidth="1"/>
    <col min="16112" max="16112" width="39.42578125" style="54" customWidth="1"/>
    <col min="16113" max="16113" width="20.28515625" style="54" customWidth="1"/>
    <col min="16114" max="16114" width="15.7109375" style="54" customWidth="1"/>
    <col min="16115" max="16115" width="16.140625" style="54" customWidth="1"/>
    <col min="16116" max="16120" width="13.7109375" style="54" customWidth="1"/>
    <col min="16121" max="16121" width="21" style="54" customWidth="1"/>
    <col min="16122" max="16122" width="11.42578125" style="54"/>
    <col min="16123" max="16123" width="11.7109375" style="54" bestFit="1" customWidth="1"/>
    <col min="16124" max="16384" width="11.42578125" style="54"/>
  </cols>
  <sheetData>
    <row r="1" spans="1:13" ht="18" customHeight="1" x14ac:dyDescent="0.2">
      <c r="A1" s="169" t="s">
        <v>77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2.75" customHeight="1" thickBot="1" x14ac:dyDescent="0.25">
      <c r="A2" s="55"/>
      <c r="B2" s="56"/>
      <c r="C2" s="76"/>
      <c r="D2" s="76"/>
      <c r="E2" s="76"/>
      <c r="F2" s="76"/>
      <c r="G2" s="76"/>
      <c r="H2" s="76"/>
      <c r="I2" s="76"/>
      <c r="J2" s="76"/>
      <c r="K2" s="76"/>
    </row>
    <row r="3" spans="1:13" s="59" customFormat="1" ht="90.75" customHeight="1" thickBot="1" x14ac:dyDescent="0.25">
      <c r="A3" s="57" t="s">
        <v>41</v>
      </c>
      <c r="B3" s="110" t="s">
        <v>74</v>
      </c>
      <c r="C3" s="77" t="s">
        <v>119</v>
      </c>
      <c r="D3" s="77" t="s">
        <v>78</v>
      </c>
      <c r="E3" s="77" t="s">
        <v>79</v>
      </c>
      <c r="F3" s="77" t="s">
        <v>80</v>
      </c>
      <c r="G3" s="77" t="s">
        <v>81</v>
      </c>
      <c r="H3" s="77" t="s">
        <v>82</v>
      </c>
      <c r="I3" s="77" t="s">
        <v>83</v>
      </c>
      <c r="J3" s="77" t="s">
        <v>84</v>
      </c>
      <c r="K3" s="77" t="s">
        <v>144</v>
      </c>
      <c r="L3" s="78" t="s">
        <v>143</v>
      </c>
    </row>
    <row r="4" spans="1:13" x14ac:dyDescent="0.25">
      <c r="A4" s="55"/>
      <c r="B4" s="60" t="s">
        <v>122</v>
      </c>
      <c r="C4" s="79">
        <f>SUM(D4:L4)</f>
        <v>2096401.394252439</v>
      </c>
      <c r="D4" s="79">
        <f>D8</f>
        <v>1708673.4200000002</v>
      </c>
      <c r="E4" s="79">
        <f t="shared" ref="E4:L4" si="0">E8</f>
        <v>106834.42425243877</v>
      </c>
      <c r="F4" s="79">
        <f t="shared" si="0"/>
        <v>96237.560000000012</v>
      </c>
      <c r="G4" s="79">
        <f t="shared" si="0"/>
        <v>71326.63</v>
      </c>
      <c r="H4" s="79">
        <f t="shared" si="0"/>
        <v>92905.97</v>
      </c>
      <c r="I4" s="79">
        <f t="shared" si="0"/>
        <v>5308.91</v>
      </c>
      <c r="J4" s="79">
        <f t="shared" si="0"/>
        <v>11132.79</v>
      </c>
      <c r="K4" s="79">
        <f t="shared" si="0"/>
        <v>1327.23</v>
      </c>
      <c r="L4" s="79">
        <f t="shared" si="0"/>
        <v>2654.46</v>
      </c>
      <c r="M4" s="108"/>
    </row>
    <row r="5" spans="1:13" s="59" customFormat="1" x14ac:dyDescent="0.25">
      <c r="A5" s="55"/>
      <c r="B5" s="61" t="s">
        <v>147</v>
      </c>
      <c r="C5" s="79"/>
      <c r="D5" s="79"/>
      <c r="E5" s="79"/>
      <c r="F5" s="79"/>
      <c r="G5" s="79"/>
      <c r="H5" s="79"/>
      <c r="I5" s="79"/>
      <c r="J5" s="79"/>
      <c r="K5" s="79"/>
    </row>
    <row r="6" spans="1:13" ht="12.75" customHeight="1" x14ac:dyDescent="0.25">
      <c r="A6" s="55"/>
      <c r="B6" s="62"/>
      <c r="C6" s="80"/>
      <c r="D6" s="80"/>
      <c r="E6" s="80"/>
      <c r="F6" s="80"/>
      <c r="G6" s="80"/>
      <c r="H6" s="80"/>
      <c r="I6" s="80"/>
      <c r="J6" s="80"/>
      <c r="K6" s="80"/>
    </row>
    <row r="7" spans="1:13" s="59" customFormat="1" x14ac:dyDescent="0.25">
      <c r="A7" s="63"/>
      <c r="B7" s="60" t="s">
        <v>85</v>
      </c>
      <c r="C7" s="79"/>
      <c r="D7" s="79"/>
      <c r="E7" s="79"/>
      <c r="F7" s="79"/>
      <c r="G7" s="79"/>
      <c r="H7" s="79"/>
      <c r="I7" s="79"/>
      <c r="J7" s="79"/>
      <c r="K7" s="79"/>
    </row>
    <row r="8" spans="1:13" s="59" customFormat="1" ht="12.75" customHeight="1" x14ac:dyDescent="0.25">
      <c r="A8" s="63"/>
      <c r="B8" s="60" t="s">
        <v>86</v>
      </c>
      <c r="C8" s="79">
        <f t="shared" ref="C8:L8" si="1">C9+C47</f>
        <v>2073973.6542524386</v>
      </c>
      <c r="D8" s="79">
        <f t="shared" si="1"/>
        <v>1708673.4200000002</v>
      </c>
      <c r="E8" s="79">
        <f t="shared" si="1"/>
        <v>106834.42425243877</v>
      </c>
      <c r="F8" s="79">
        <f t="shared" si="1"/>
        <v>96237.560000000012</v>
      </c>
      <c r="G8" s="79">
        <f t="shared" si="1"/>
        <v>71326.63</v>
      </c>
      <c r="H8" s="79">
        <f t="shared" si="1"/>
        <v>92905.97</v>
      </c>
      <c r="I8" s="79">
        <f t="shared" si="1"/>
        <v>5308.91</v>
      </c>
      <c r="J8" s="79">
        <f t="shared" si="1"/>
        <v>11132.79</v>
      </c>
      <c r="K8" s="79">
        <f t="shared" si="1"/>
        <v>1327.23</v>
      </c>
      <c r="L8" s="79">
        <f t="shared" si="1"/>
        <v>2654.46</v>
      </c>
    </row>
    <row r="9" spans="1:13" s="59" customFormat="1" x14ac:dyDescent="0.25">
      <c r="A9" s="55">
        <v>3</v>
      </c>
      <c r="B9" s="60" t="s">
        <v>24</v>
      </c>
      <c r="C9" s="79">
        <f>C10+C14+C44</f>
        <v>2028847.8942524386</v>
      </c>
      <c r="D9" s="79">
        <f t="shared" ref="D9:L9" si="2">D10+D14+D44</f>
        <v>1667529.35</v>
      </c>
      <c r="E9" s="79">
        <f t="shared" si="2"/>
        <v>106834.42425243877</v>
      </c>
      <c r="F9" s="79">
        <f t="shared" si="2"/>
        <v>82965.280000000013</v>
      </c>
      <c r="G9" s="79">
        <f t="shared" si="2"/>
        <v>71326.63</v>
      </c>
      <c r="H9" s="79">
        <f t="shared" si="2"/>
        <v>92905.97</v>
      </c>
      <c r="I9" s="79">
        <f t="shared" si="2"/>
        <v>5308.91</v>
      </c>
      <c r="J9" s="79">
        <f t="shared" si="2"/>
        <v>11132.79</v>
      </c>
      <c r="K9" s="79">
        <f t="shared" si="2"/>
        <v>0</v>
      </c>
      <c r="L9" s="79">
        <f t="shared" si="2"/>
        <v>0</v>
      </c>
    </row>
    <row r="10" spans="1:13" s="59" customFormat="1" x14ac:dyDescent="0.25">
      <c r="A10" s="55">
        <v>31</v>
      </c>
      <c r="B10" s="60" t="s">
        <v>25</v>
      </c>
      <c r="C10" s="79">
        <f>SUM(C11:C13)</f>
        <v>1802208.72</v>
      </c>
      <c r="D10" s="79">
        <f t="shared" ref="D10:L10" si="3">SUM(D11:D13)</f>
        <v>1651868.07</v>
      </c>
      <c r="E10" s="79">
        <f t="shared" si="3"/>
        <v>0</v>
      </c>
      <c r="F10" s="79">
        <f t="shared" si="3"/>
        <v>80310.820000000007</v>
      </c>
      <c r="G10" s="79">
        <f t="shared" si="3"/>
        <v>68052.5</v>
      </c>
      <c r="H10" s="79">
        <f t="shared" si="3"/>
        <v>0</v>
      </c>
      <c r="I10" s="79">
        <f t="shared" si="3"/>
        <v>0</v>
      </c>
      <c r="J10" s="79">
        <f t="shared" si="3"/>
        <v>11132.79</v>
      </c>
      <c r="K10" s="79">
        <f t="shared" si="3"/>
        <v>0</v>
      </c>
      <c r="L10" s="79">
        <f t="shared" si="3"/>
        <v>0</v>
      </c>
    </row>
    <row r="11" spans="1:13" x14ac:dyDescent="0.25">
      <c r="A11" s="64">
        <v>3111</v>
      </c>
      <c r="B11" s="62" t="s">
        <v>87</v>
      </c>
      <c r="C11" s="80">
        <v>1503131.58</v>
      </c>
      <c r="D11" s="80">
        <v>1379051.56</v>
      </c>
      <c r="E11" s="80"/>
      <c r="F11" s="65">
        <v>68092.490000000005</v>
      </c>
      <c r="G11" s="65">
        <v>54284.31</v>
      </c>
      <c r="H11" s="80"/>
      <c r="I11" s="80"/>
      <c r="J11" s="80">
        <v>9556.0400000000009</v>
      </c>
      <c r="K11" s="80"/>
    </row>
    <row r="12" spans="1:13" x14ac:dyDescent="0.25">
      <c r="A12" s="64">
        <v>3121</v>
      </c>
      <c r="B12" s="62" t="s">
        <v>88</v>
      </c>
      <c r="C12" s="80">
        <v>52345.88</v>
      </c>
      <c r="D12" s="80">
        <v>46452.98</v>
      </c>
      <c r="E12" s="80"/>
      <c r="F12" s="65">
        <v>1035.24</v>
      </c>
      <c r="G12" s="65">
        <v>4857.6499999999996</v>
      </c>
      <c r="H12" s="80"/>
      <c r="I12" s="80"/>
      <c r="J12" s="80">
        <v>0</v>
      </c>
      <c r="K12" s="80"/>
    </row>
    <row r="13" spans="1:13" x14ac:dyDescent="0.25">
      <c r="A13" s="64">
        <v>3133</v>
      </c>
      <c r="B13" s="62" t="s">
        <v>89</v>
      </c>
      <c r="C13" s="80">
        <v>246731.26</v>
      </c>
      <c r="D13" s="80">
        <v>226363.53</v>
      </c>
      <c r="E13" s="80"/>
      <c r="F13" s="65">
        <v>11183.09</v>
      </c>
      <c r="G13" s="65">
        <v>8910.5400000000009</v>
      </c>
      <c r="H13" s="80"/>
      <c r="I13" s="80"/>
      <c r="J13" s="80">
        <v>1576.75</v>
      </c>
      <c r="K13" s="80"/>
    </row>
    <row r="14" spans="1:13" s="59" customFormat="1" x14ac:dyDescent="0.25">
      <c r="A14" s="55">
        <v>32</v>
      </c>
      <c r="B14" s="60" t="s">
        <v>43</v>
      </c>
      <c r="C14" s="79">
        <f>C15+C19+C26+C36+C37</f>
        <v>224621.78425243875</v>
      </c>
      <c r="D14" s="79">
        <f>D15+D19+D26+D36+D37</f>
        <v>15661.280000000002</v>
      </c>
      <c r="E14" s="79">
        <f t="shared" ref="E14:I14" si="4">E15+E19+E26+E36+E37</f>
        <v>104817.03425243877</v>
      </c>
      <c r="F14" s="79">
        <f t="shared" si="4"/>
        <v>2654.46</v>
      </c>
      <c r="G14" s="79">
        <f t="shared" si="4"/>
        <v>3274.13</v>
      </c>
      <c r="H14" s="79">
        <f t="shared" si="4"/>
        <v>92905.97</v>
      </c>
      <c r="I14" s="79">
        <f t="shared" si="4"/>
        <v>5308.91</v>
      </c>
      <c r="J14" s="79">
        <f t="shared" ref="J14" si="5">J15+J19+J26+J36+J37</f>
        <v>0</v>
      </c>
      <c r="K14" s="79">
        <f t="shared" ref="K14" si="6">K15+K19+K26+K36+K37</f>
        <v>0</v>
      </c>
      <c r="L14" s="79">
        <f t="shared" ref="L14" si="7">L15+L19+L26+L36+L37</f>
        <v>0</v>
      </c>
      <c r="M14" s="109"/>
    </row>
    <row r="15" spans="1:13" s="59" customFormat="1" x14ac:dyDescent="0.25">
      <c r="A15" s="55">
        <v>321</v>
      </c>
      <c r="B15" s="60" t="s">
        <v>125</v>
      </c>
      <c r="C15" s="79">
        <f>SUM(C16:C18)</f>
        <v>14688.29</v>
      </c>
      <c r="D15" s="79">
        <f t="shared" ref="D15:L15" si="8">SUM(D16:D18)</f>
        <v>6636.14</v>
      </c>
      <c r="E15" s="79">
        <f t="shared" si="8"/>
        <v>4778.0200000000004</v>
      </c>
      <c r="F15" s="79">
        <f t="shared" si="8"/>
        <v>0</v>
      </c>
      <c r="G15" s="79">
        <f t="shared" si="8"/>
        <v>3274.13</v>
      </c>
      <c r="H15" s="79">
        <f t="shared" si="8"/>
        <v>0</v>
      </c>
      <c r="I15" s="79">
        <f t="shared" si="8"/>
        <v>0</v>
      </c>
      <c r="J15" s="79">
        <f t="shared" si="8"/>
        <v>0</v>
      </c>
      <c r="K15" s="79">
        <f t="shared" si="8"/>
        <v>0</v>
      </c>
      <c r="L15" s="79">
        <f t="shared" si="8"/>
        <v>0</v>
      </c>
    </row>
    <row r="16" spans="1:13" s="59" customFormat="1" x14ac:dyDescent="0.25">
      <c r="A16" s="66">
        <v>3211</v>
      </c>
      <c r="B16" s="72" t="s">
        <v>90</v>
      </c>
      <c r="C16" s="80">
        <f t="shared" ref="C16:C36" si="9">SUM(D16:K16)</f>
        <v>4778.0200000000004</v>
      </c>
      <c r="D16" s="79"/>
      <c r="E16" s="65">
        <v>4778.0200000000004</v>
      </c>
      <c r="F16" s="79"/>
      <c r="G16" s="79"/>
      <c r="H16" s="79"/>
      <c r="I16" s="79"/>
      <c r="J16" s="79"/>
      <c r="K16" s="79"/>
    </row>
    <row r="17" spans="1:12" s="59" customFormat="1" ht="12.75" customHeight="1" x14ac:dyDescent="0.25">
      <c r="A17" s="66">
        <v>3212</v>
      </c>
      <c r="B17" s="72" t="s">
        <v>91</v>
      </c>
      <c r="C17" s="80">
        <f t="shared" si="9"/>
        <v>9910.27</v>
      </c>
      <c r="D17" s="80">
        <v>6636.14</v>
      </c>
      <c r="E17" s="65">
        <v>0</v>
      </c>
      <c r="F17" s="79"/>
      <c r="G17" s="79">
        <v>3274.13</v>
      </c>
      <c r="H17" s="79"/>
      <c r="I17" s="79"/>
      <c r="J17" s="79"/>
      <c r="K17" s="79"/>
    </row>
    <row r="18" spans="1:12" s="59" customFormat="1" ht="12.75" customHeight="1" x14ac:dyDescent="0.25">
      <c r="A18" s="66">
        <v>3213</v>
      </c>
      <c r="B18" s="72" t="s">
        <v>92</v>
      </c>
      <c r="C18" s="80">
        <f t="shared" si="9"/>
        <v>0</v>
      </c>
      <c r="D18" s="79"/>
      <c r="E18" s="65"/>
      <c r="F18" s="79"/>
      <c r="G18" s="79"/>
      <c r="H18" s="79"/>
      <c r="I18" s="79"/>
      <c r="J18" s="79"/>
      <c r="K18" s="79"/>
    </row>
    <row r="19" spans="1:12" s="59" customFormat="1" ht="12.75" customHeight="1" x14ac:dyDescent="0.25">
      <c r="A19" s="67">
        <v>322</v>
      </c>
      <c r="B19" s="73" t="s">
        <v>142</v>
      </c>
      <c r="C19" s="79">
        <f>SUM(C20:C25)</f>
        <v>156031.70999999996</v>
      </c>
      <c r="D19" s="79">
        <f t="shared" ref="D19:L19" si="10">SUM(D20:D25)</f>
        <v>1990.83</v>
      </c>
      <c r="E19" s="79">
        <f t="shared" si="10"/>
        <v>53171.539999999994</v>
      </c>
      <c r="F19" s="79">
        <f t="shared" si="10"/>
        <v>2654.46</v>
      </c>
      <c r="G19" s="79">
        <f t="shared" si="10"/>
        <v>0</v>
      </c>
      <c r="H19" s="79">
        <f t="shared" si="10"/>
        <v>92905.97</v>
      </c>
      <c r="I19" s="79">
        <f t="shared" si="10"/>
        <v>5308.91</v>
      </c>
      <c r="J19" s="79">
        <f t="shared" si="10"/>
        <v>0</v>
      </c>
      <c r="K19" s="79">
        <f t="shared" si="10"/>
        <v>0</v>
      </c>
      <c r="L19" s="79">
        <f t="shared" si="10"/>
        <v>0</v>
      </c>
    </row>
    <row r="20" spans="1:12" s="59" customFormat="1" ht="12.75" customHeight="1" x14ac:dyDescent="0.25">
      <c r="A20" s="66">
        <v>3221</v>
      </c>
      <c r="B20" s="72" t="s">
        <v>93</v>
      </c>
      <c r="C20" s="80">
        <f t="shared" si="9"/>
        <v>15318.07</v>
      </c>
      <c r="D20" s="80">
        <v>663.61</v>
      </c>
      <c r="E20" s="65">
        <v>12000</v>
      </c>
      <c r="F20" s="80">
        <v>2654.46</v>
      </c>
      <c r="G20" s="79"/>
      <c r="H20" s="79"/>
      <c r="I20" s="79"/>
      <c r="J20" s="79"/>
      <c r="K20" s="79"/>
    </row>
    <row r="21" spans="1:12" s="59" customFormat="1" ht="12.75" customHeight="1" x14ac:dyDescent="0.25">
      <c r="A21" s="66">
        <v>3222</v>
      </c>
      <c r="B21" s="72" t="s">
        <v>94</v>
      </c>
      <c r="C21" s="80">
        <f t="shared" si="9"/>
        <v>100205.72</v>
      </c>
      <c r="D21" s="80">
        <v>663.61</v>
      </c>
      <c r="E21" s="65">
        <v>1327.23</v>
      </c>
      <c r="F21" s="80"/>
      <c r="G21" s="79"/>
      <c r="H21" s="80">
        <v>92905.97</v>
      </c>
      <c r="I21" s="80">
        <v>5308.91</v>
      </c>
      <c r="J21" s="79"/>
      <c r="K21" s="79"/>
    </row>
    <row r="22" spans="1:12" s="59" customFormat="1" ht="12.75" customHeight="1" x14ac:dyDescent="0.25">
      <c r="A22" s="66">
        <v>3223</v>
      </c>
      <c r="B22" s="72" t="s">
        <v>95</v>
      </c>
      <c r="C22" s="80">
        <f t="shared" si="9"/>
        <v>33180.699999999997</v>
      </c>
      <c r="D22" s="79"/>
      <c r="E22" s="65">
        <v>33180.699999999997</v>
      </c>
      <c r="F22" s="79"/>
      <c r="G22" s="79"/>
      <c r="H22" s="79"/>
      <c r="I22" s="79"/>
      <c r="J22" s="79"/>
      <c r="K22" s="79"/>
    </row>
    <row r="23" spans="1:12" s="59" customFormat="1" ht="12.75" customHeight="1" x14ac:dyDescent="0.25">
      <c r="A23" s="66">
        <v>3224</v>
      </c>
      <c r="B23" s="72" t="s">
        <v>96</v>
      </c>
      <c r="C23" s="80">
        <f t="shared" si="9"/>
        <v>3000</v>
      </c>
      <c r="D23" s="79"/>
      <c r="E23" s="65">
        <v>3000</v>
      </c>
      <c r="F23" s="79"/>
      <c r="G23" s="79"/>
      <c r="H23" s="79"/>
      <c r="I23" s="79"/>
      <c r="J23" s="79"/>
      <c r="K23" s="79"/>
    </row>
    <row r="24" spans="1:12" s="59" customFormat="1" x14ac:dyDescent="0.25">
      <c r="A24" s="66">
        <v>3225</v>
      </c>
      <c r="B24" s="72" t="s">
        <v>97</v>
      </c>
      <c r="C24" s="80">
        <f t="shared" si="9"/>
        <v>3663.61</v>
      </c>
      <c r="D24" s="79">
        <v>663.61</v>
      </c>
      <c r="E24" s="65">
        <v>3000</v>
      </c>
      <c r="F24" s="79"/>
      <c r="G24" s="79"/>
      <c r="H24" s="79"/>
      <c r="I24" s="79"/>
      <c r="J24" s="79"/>
      <c r="K24" s="79"/>
    </row>
    <row r="25" spans="1:12" s="59" customFormat="1" x14ac:dyDescent="0.25">
      <c r="A25" s="66">
        <v>3227</v>
      </c>
      <c r="B25" s="72" t="s">
        <v>98</v>
      </c>
      <c r="C25" s="80">
        <f t="shared" si="9"/>
        <v>663.61</v>
      </c>
      <c r="D25" s="79"/>
      <c r="E25" s="65">
        <v>663.61</v>
      </c>
      <c r="F25" s="79"/>
      <c r="G25" s="79"/>
      <c r="H25" s="79"/>
      <c r="I25" s="79"/>
      <c r="J25" s="79"/>
      <c r="K25" s="79"/>
    </row>
    <row r="26" spans="1:12" s="59" customFormat="1" x14ac:dyDescent="0.25">
      <c r="A26" s="67">
        <v>323</v>
      </c>
      <c r="B26" s="73" t="s">
        <v>124</v>
      </c>
      <c r="C26" s="79">
        <f>SUM(C27:C35)</f>
        <v>38767.144252438782</v>
      </c>
      <c r="D26" s="79">
        <f t="shared" ref="D26:L26" si="11">SUM(D27:D35)</f>
        <v>1990.84</v>
      </c>
      <c r="E26" s="79">
        <f t="shared" si="11"/>
        <v>36776.304252438778</v>
      </c>
      <c r="F26" s="79">
        <f t="shared" si="11"/>
        <v>0</v>
      </c>
      <c r="G26" s="79">
        <f t="shared" si="11"/>
        <v>0</v>
      </c>
      <c r="H26" s="79">
        <f t="shared" si="11"/>
        <v>0</v>
      </c>
      <c r="I26" s="79">
        <f t="shared" si="11"/>
        <v>0</v>
      </c>
      <c r="J26" s="79">
        <f t="shared" si="11"/>
        <v>0</v>
      </c>
      <c r="K26" s="79">
        <f t="shared" si="11"/>
        <v>0</v>
      </c>
      <c r="L26" s="79">
        <f t="shared" si="11"/>
        <v>0</v>
      </c>
    </row>
    <row r="27" spans="1:12" s="59" customFormat="1" x14ac:dyDescent="0.25">
      <c r="A27" s="66">
        <v>3231</v>
      </c>
      <c r="B27" s="72" t="s">
        <v>99</v>
      </c>
      <c r="C27" s="80">
        <f t="shared" si="9"/>
        <v>4800</v>
      </c>
      <c r="D27" s="79"/>
      <c r="E27" s="65">
        <v>4800</v>
      </c>
      <c r="F27" s="79"/>
      <c r="G27" s="79"/>
      <c r="H27" s="80"/>
      <c r="I27" s="79"/>
      <c r="J27" s="79"/>
      <c r="K27" s="79"/>
    </row>
    <row r="28" spans="1:12" s="59" customFormat="1" x14ac:dyDescent="0.25">
      <c r="A28" s="66">
        <v>3232</v>
      </c>
      <c r="B28" s="72" t="s">
        <v>100</v>
      </c>
      <c r="C28" s="80">
        <f t="shared" si="9"/>
        <v>9193.9</v>
      </c>
      <c r="D28" s="79"/>
      <c r="E28" s="65">
        <v>9193.9</v>
      </c>
      <c r="F28" s="79"/>
      <c r="G28" s="79"/>
      <c r="H28" s="79"/>
      <c r="I28" s="79"/>
      <c r="J28" s="79"/>
      <c r="K28" s="79"/>
    </row>
    <row r="29" spans="1:12" s="59" customFormat="1" x14ac:dyDescent="0.25">
      <c r="A29" s="66">
        <v>3233</v>
      </c>
      <c r="B29" s="72" t="s">
        <v>101</v>
      </c>
      <c r="C29" s="80">
        <f t="shared" si="9"/>
        <v>604.41999999999996</v>
      </c>
      <c r="D29" s="79"/>
      <c r="E29" s="65">
        <v>604.41999999999996</v>
      </c>
      <c r="F29" s="79"/>
      <c r="G29" s="79"/>
      <c r="H29" s="79"/>
      <c r="I29" s="79"/>
      <c r="J29" s="79"/>
      <c r="K29" s="79"/>
    </row>
    <row r="30" spans="1:12" s="59" customFormat="1" x14ac:dyDescent="0.25">
      <c r="A30" s="66">
        <v>3234</v>
      </c>
      <c r="B30" s="72" t="s">
        <v>102</v>
      </c>
      <c r="C30" s="80">
        <f t="shared" si="9"/>
        <v>9556.0400000000009</v>
      </c>
      <c r="D30" s="79"/>
      <c r="E30" s="65">
        <v>9556.0400000000009</v>
      </c>
      <c r="F30" s="79"/>
      <c r="G30" s="79"/>
      <c r="H30" s="79"/>
      <c r="I30" s="79"/>
      <c r="J30" s="79"/>
      <c r="K30" s="79"/>
    </row>
    <row r="31" spans="1:12" s="59" customFormat="1" x14ac:dyDescent="0.25">
      <c r="A31" s="66">
        <v>3235</v>
      </c>
      <c r="B31" s="72" t="s">
        <v>103</v>
      </c>
      <c r="C31" s="80">
        <f t="shared" si="9"/>
        <v>3716.24</v>
      </c>
      <c r="D31" s="79"/>
      <c r="E31" s="65">
        <v>3716.24</v>
      </c>
      <c r="F31" s="79"/>
      <c r="G31" s="79"/>
      <c r="H31" s="79"/>
      <c r="I31" s="79"/>
      <c r="J31" s="79"/>
      <c r="K31" s="79"/>
    </row>
    <row r="32" spans="1:12" s="59" customFormat="1" x14ac:dyDescent="0.25">
      <c r="A32" s="66">
        <v>3236</v>
      </c>
      <c r="B32" s="72" t="s">
        <v>104</v>
      </c>
      <c r="C32" s="80">
        <f t="shared" si="9"/>
        <v>4645.2961682925206</v>
      </c>
      <c r="D32" s="79">
        <v>1990.84</v>
      </c>
      <c r="E32" s="65">
        <v>2654.4561682925209</v>
      </c>
      <c r="F32" s="79"/>
      <c r="G32" s="79"/>
      <c r="H32" s="79"/>
      <c r="I32" s="79"/>
      <c r="J32" s="79"/>
      <c r="K32" s="79"/>
    </row>
    <row r="33" spans="1:12" s="59" customFormat="1" x14ac:dyDescent="0.25">
      <c r="A33" s="66">
        <v>3237</v>
      </c>
      <c r="B33" s="72" t="s">
        <v>105</v>
      </c>
      <c r="C33" s="80">
        <f t="shared" si="9"/>
        <v>1327.2280841462605</v>
      </c>
      <c r="D33" s="79"/>
      <c r="E33" s="65">
        <v>1327.2280841462605</v>
      </c>
      <c r="F33" s="79"/>
      <c r="G33" s="79"/>
      <c r="H33" s="79"/>
      <c r="I33" s="79"/>
      <c r="J33" s="79"/>
      <c r="K33" s="79"/>
    </row>
    <row r="34" spans="1:12" s="59" customFormat="1" x14ac:dyDescent="0.25">
      <c r="A34" s="66">
        <v>3238</v>
      </c>
      <c r="B34" s="72" t="s">
        <v>106</v>
      </c>
      <c r="C34" s="80">
        <f t="shared" si="9"/>
        <v>1725.4</v>
      </c>
      <c r="D34" s="79"/>
      <c r="E34" s="65">
        <v>1725.4</v>
      </c>
      <c r="F34" s="79"/>
      <c r="G34" s="79"/>
      <c r="H34" s="79"/>
      <c r="I34" s="79"/>
      <c r="J34" s="79"/>
      <c r="K34" s="79"/>
    </row>
    <row r="35" spans="1:12" s="59" customFormat="1" x14ac:dyDescent="0.25">
      <c r="A35" s="66">
        <v>3239</v>
      </c>
      <c r="B35" s="72" t="s">
        <v>107</v>
      </c>
      <c r="C35" s="80">
        <f t="shared" si="9"/>
        <v>3198.62</v>
      </c>
      <c r="D35" s="79"/>
      <c r="E35" s="65">
        <v>3198.62</v>
      </c>
      <c r="F35" s="79"/>
      <c r="G35" s="79"/>
      <c r="H35" s="79"/>
      <c r="I35" s="79"/>
      <c r="J35" s="79"/>
      <c r="K35" s="79"/>
    </row>
    <row r="36" spans="1:12" s="59" customFormat="1" ht="12.75" customHeight="1" x14ac:dyDescent="0.25">
      <c r="A36" s="67">
        <v>324</v>
      </c>
      <c r="B36" s="73" t="s">
        <v>108</v>
      </c>
      <c r="C36" s="79">
        <f t="shared" si="9"/>
        <v>0</v>
      </c>
      <c r="D36" s="79">
        <f>SUM(E36:K36)</f>
        <v>0</v>
      </c>
      <c r="E36" s="79">
        <f>SUM(F36:K36)</f>
        <v>0</v>
      </c>
      <c r="F36" s="79">
        <f>SUM(G36:K36)</f>
        <v>0</v>
      </c>
      <c r="G36" s="79">
        <f>SUM(H36:K36)</f>
        <v>0</v>
      </c>
      <c r="H36" s="79">
        <f>SUM(I36:K36)</f>
        <v>0</v>
      </c>
      <c r="I36" s="79">
        <f>SUM(J36:K36)</f>
        <v>0</v>
      </c>
      <c r="J36" s="79">
        <f>SUM(K36:K36)</f>
        <v>0</v>
      </c>
      <c r="K36" s="79">
        <f t="shared" ref="K36:L36" si="12">SUM(L36:L36)</f>
        <v>0</v>
      </c>
      <c r="L36" s="79">
        <f t="shared" si="12"/>
        <v>0</v>
      </c>
    </row>
    <row r="37" spans="1:12" s="59" customFormat="1" x14ac:dyDescent="0.25">
      <c r="A37" s="67">
        <v>329</v>
      </c>
      <c r="B37" s="68" t="s">
        <v>114</v>
      </c>
      <c r="C37" s="79">
        <f>SUM(C38:C43)</f>
        <v>15134.640000000001</v>
      </c>
      <c r="D37" s="79">
        <f t="shared" ref="D37:L37" si="13">SUM(D38:D43)</f>
        <v>5043.47</v>
      </c>
      <c r="E37" s="79">
        <f t="shared" si="13"/>
        <v>10091.17</v>
      </c>
      <c r="F37" s="79">
        <f t="shared" si="13"/>
        <v>0</v>
      </c>
      <c r="G37" s="79">
        <f t="shared" si="13"/>
        <v>0</v>
      </c>
      <c r="H37" s="79">
        <f t="shared" si="13"/>
        <v>0</v>
      </c>
      <c r="I37" s="79">
        <f t="shared" si="13"/>
        <v>0</v>
      </c>
      <c r="J37" s="79">
        <f t="shared" si="13"/>
        <v>0</v>
      </c>
      <c r="K37" s="79">
        <f t="shared" si="13"/>
        <v>0</v>
      </c>
      <c r="L37" s="79">
        <f t="shared" si="13"/>
        <v>0</v>
      </c>
    </row>
    <row r="38" spans="1:12" s="59" customFormat="1" x14ac:dyDescent="0.25">
      <c r="A38" s="66">
        <v>3292</v>
      </c>
      <c r="B38" s="72" t="s">
        <v>109</v>
      </c>
      <c r="C38" s="80">
        <f t="shared" ref="C38:C43" si="14">SUM(D38:K38)</f>
        <v>929.06</v>
      </c>
      <c r="D38" s="79"/>
      <c r="E38" s="65">
        <v>929.06</v>
      </c>
      <c r="F38" s="79"/>
      <c r="G38" s="79"/>
      <c r="H38" s="79"/>
      <c r="I38" s="79"/>
      <c r="J38" s="79"/>
      <c r="K38" s="79"/>
    </row>
    <row r="39" spans="1:12" x14ac:dyDescent="0.25">
      <c r="A39" s="66">
        <v>3293</v>
      </c>
      <c r="B39" s="72" t="s">
        <v>110</v>
      </c>
      <c r="C39" s="80">
        <f t="shared" si="14"/>
        <v>663.61</v>
      </c>
      <c r="D39" s="80"/>
      <c r="E39" s="65">
        <v>663.61</v>
      </c>
      <c r="F39" s="80"/>
      <c r="G39" s="80"/>
      <c r="H39" s="80"/>
      <c r="I39" s="80"/>
      <c r="J39" s="80"/>
      <c r="K39" s="80"/>
    </row>
    <row r="40" spans="1:12" x14ac:dyDescent="0.25">
      <c r="A40" s="66">
        <v>3294</v>
      </c>
      <c r="B40" s="72" t="s">
        <v>111</v>
      </c>
      <c r="C40" s="80">
        <f t="shared" si="14"/>
        <v>199.08</v>
      </c>
      <c r="D40" s="80"/>
      <c r="E40" s="65">
        <v>199.08</v>
      </c>
      <c r="F40" s="80"/>
      <c r="G40" s="80"/>
      <c r="H40" s="80"/>
      <c r="I40" s="80"/>
      <c r="J40" s="80"/>
      <c r="K40" s="80"/>
    </row>
    <row r="41" spans="1:12" x14ac:dyDescent="0.25">
      <c r="A41" s="66">
        <v>3295</v>
      </c>
      <c r="B41" s="72" t="s">
        <v>112</v>
      </c>
      <c r="C41" s="80">
        <f t="shared" si="14"/>
        <v>5160.2700000000004</v>
      </c>
      <c r="D41" s="80">
        <v>5043.47</v>
      </c>
      <c r="E41" s="65">
        <v>116.8</v>
      </c>
      <c r="F41" s="80"/>
      <c r="G41" s="80"/>
      <c r="H41" s="80"/>
      <c r="I41" s="80"/>
      <c r="J41" s="80"/>
      <c r="K41" s="80"/>
    </row>
    <row r="42" spans="1:12" x14ac:dyDescent="0.25">
      <c r="A42" s="66">
        <v>3296</v>
      </c>
      <c r="B42" s="72" t="s">
        <v>113</v>
      </c>
      <c r="C42" s="80">
        <f t="shared" si="14"/>
        <v>7299.75</v>
      </c>
      <c r="D42" s="80"/>
      <c r="E42" s="65">
        <v>7299.75</v>
      </c>
      <c r="F42" s="80"/>
      <c r="G42" s="80"/>
      <c r="H42" s="80"/>
      <c r="I42" s="80"/>
      <c r="J42" s="80"/>
      <c r="K42" s="80"/>
    </row>
    <row r="43" spans="1:12" x14ac:dyDescent="0.25">
      <c r="A43" s="66">
        <v>3299</v>
      </c>
      <c r="B43" s="72" t="s">
        <v>114</v>
      </c>
      <c r="C43" s="80">
        <f t="shared" si="14"/>
        <v>882.87</v>
      </c>
      <c r="D43" s="80"/>
      <c r="E43" s="65">
        <v>882.87</v>
      </c>
      <c r="F43" s="80"/>
      <c r="G43" s="80"/>
      <c r="H43" s="80"/>
      <c r="I43" s="80"/>
      <c r="J43" s="80"/>
      <c r="K43" s="80"/>
    </row>
    <row r="44" spans="1:12" s="59" customFormat="1" x14ac:dyDescent="0.25">
      <c r="A44" s="55">
        <v>34</v>
      </c>
      <c r="B44" s="60" t="s">
        <v>115</v>
      </c>
      <c r="C44" s="79">
        <f>C45</f>
        <v>2017.39</v>
      </c>
      <c r="D44" s="79">
        <f t="shared" ref="D44:L45" si="15">D45</f>
        <v>0</v>
      </c>
      <c r="E44" s="79">
        <f t="shared" si="15"/>
        <v>2017.39</v>
      </c>
      <c r="F44" s="79">
        <f t="shared" si="15"/>
        <v>0</v>
      </c>
      <c r="G44" s="79">
        <f t="shared" si="15"/>
        <v>0</v>
      </c>
      <c r="H44" s="79">
        <f t="shared" si="15"/>
        <v>0</v>
      </c>
      <c r="I44" s="79">
        <f t="shared" si="15"/>
        <v>0</v>
      </c>
      <c r="J44" s="79">
        <f t="shared" si="15"/>
        <v>0</v>
      </c>
      <c r="K44" s="79">
        <f t="shared" si="15"/>
        <v>0</v>
      </c>
      <c r="L44" s="79">
        <f t="shared" si="15"/>
        <v>0</v>
      </c>
    </row>
    <row r="45" spans="1:12" x14ac:dyDescent="0.25">
      <c r="A45" s="64">
        <v>343</v>
      </c>
      <c r="B45" s="62" t="s">
        <v>116</v>
      </c>
      <c r="C45" s="79">
        <f>C46</f>
        <v>2017.39</v>
      </c>
      <c r="D45" s="79">
        <f t="shared" si="15"/>
        <v>0</v>
      </c>
      <c r="E45" s="79">
        <f t="shared" si="15"/>
        <v>2017.39</v>
      </c>
      <c r="F45" s="79">
        <f t="shared" si="15"/>
        <v>0</v>
      </c>
      <c r="G45" s="79">
        <f t="shared" si="15"/>
        <v>0</v>
      </c>
      <c r="H45" s="79">
        <f t="shared" si="15"/>
        <v>0</v>
      </c>
      <c r="I45" s="79">
        <f t="shared" si="15"/>
        <v>0</v>
      </c>
      <c r="J45" s="79">
        <f t="shared" si="15"/>
        <v>0</v>
      </c>
      <c r="K45" s="79">
        <f t="shared" si="15"/>
        <v>0</v>
      </c>
      <c r="L45" s="79">
        <f t="shared" si="15"/>
        <v>0</v>
      </c>
    </row>
    <row r="46" spans="1:12" x14ac:dyDescent="0.25">
      <c r="A46" s="66">
        <v>3431</v>
      </c>
      <c r="B46" s="74" t="s">
        <v>117</v>
      </c>
      <c r="C46" s="80">
        <f>SUM(D46:K46)</f>
        <v>2017.39</v>
      </c>
      <c r="D46" s="80"/>
      <c r="E46" s="80">
        <v>2017.39</v>
      </c>
      <c r="F46" s="80"/>
      <c r="G46" s="80"/>
      <c r="H46" s="80"/>
      <c r="I46" s="80"/>
      <c r="J46" s="80"/>
      <c r="K46" s="80"/>
    </row>
    <row r="47" spans="1:12" x14ac:dyDescent="0.25">
      <c r="A47" s="67">
        <v>4</v>
      </c>
      <c r="B47" s="69" t="s">
        <v>26</v>
      </c>
      <c r="C47" s="79">
        <f>C48</f>
        <v>45125.760000000002</v>
      </c>
      <c r="D47" s="79">
        <f t="shared" ref="D47:L52" si="16">D48</f>
        <v>41144.07</v>
      </c>
      <c r="E47" s="79">
        <f t="shared" si="16"/>
        <v>0</v>
      </c>
      <c r="F47" s="79">
        <f t="shared" si="16"/>
        <v>13272.28</v>
      </c>
      <c r="G47" s="79">
        <f t="shared" si="16"/>
        <v>0</v>
      </c>
      <c r="H47" s="79">
        <f t="shared" si="16"/>
        <v>0</v>
      </c>
      <c r="I47" s="79">
        <f t="shared" si="16"/>
        <v>0</v>
      </c>
      <c r="J47" s="79">
        <f t="shared" si="16"/>
        <v>0</v>
      </c>
      <c r="K47" s="79">
        <f t="shared" si="16"/>
        <v>1327.23</v>
      </c>
      <c r="L47" s="79">
        <f t="shared" si="16"/>
        <v>2654.46</v>
      </c>
    </row>
    <row r="48" spans="1:12" ht="12.75" customHeight="1" x14ac:dyDescent="0.25">
      <c r="A48" s="67">
        <v>42</v>
      </c>
      <c r="B48" s="69" t="s">
        <v>71</v>
      </c>
      <c r="C48" s="79">
        <f>SUM(C49+C52)</f>
        <v>45125.760000000002</v>
      </c>
      <c r="D48" s="79">
        <f t="shared" ref="D48:L48" si="17">SUM(D49+D52)</f>
        <v>41144.07</v>
      </c>
      <c r="E48" s="79">
        <f t="shared" si="17"/>
        <v>0</v>
      </c>
      <c r="F48" s="79">
        <f t="shared" si="17"/>
        <v>13272.28</v>
      </c>
      <c r="G48" s="79">
        <f t="shared" si="17"/>
        <v>0</v>
      </c>
      <c r="H48" s="79">
        <f t="shared" si="17"/>
        <v>0</v>
      </c>
      <c r="I48" s="79">
        <f t="shared" si="17"/>
        <v>0</v>
      </c>
      <c r="J48" s="79">
        <f t="shared" si="17"/>
        <v>0</v>
      </c>
      <c r="K48" s="79">
        <f t="shared" si="17"/>
        <v>1327.23</v>
      </c>
      <c r="L48" s="79">
        <f t="shared" si="17"/>
        <v>2654.46</v>
      </c>
    </row>
    <row r="49" spans="1:13" ht="12.75" customHeight="1" x14ac:dyDescent="0.2">
      <c r="A49" s="67">
        <v>422</v>
      </c>
      <c r="B49" s="69" t="s">
        <v>145</v>
      </c>
      <c r="C49" s="109">
        <f t="shared" ref="C49:K49" si="18">C50</f>
        <v>3981.69</v>
      </c>
      <c r="D49" s="109">
        <f t="shared" si="18"/>
        <v>0</v>
      </c>
      <c r="E49" s="109">
        <f t="shared" si="18"/>
        <v>0</v>
      </c>
      <c r="F49" s="109">
        <f t="shared" si="18"/>
        <v>13272.28</v>
      </c>
      <c r="G49" s="109">
        <f t="shared" si="18"/>
        <v>0</v>
      </c>
      <c r="H49" s="109">
        <f t="shared" si="18"/>
        <v>0</v>
      </c>
      <c r="I49" s="109">
        <f t="shared" si="18"/>
        <v>0</v>
      </c>
      <c r="J49" s="109">
        <f t="shared" si="18"/>
        <v>0</v>
      </c>
      <c r="K49" s="109">
        <f t="shared" si="18"/>
        <v>1327.23</v>
      </c>
      <c r="L49" s="109">
        <f>L50</f>
        <v>2654.46</v>
      </c>
    </row>
    <row r="50" spans="1:13" ht="12.75" customHeight="1" x14ac:dyDescent="0.25">
      <c r="A50" s="67">
        <v>4221</v>
      </c>
      <c r="B50" s="69" t="s">
        <v>146</v>
      </c>
      <c r="C50" s="79">
        <f>C51</f>
        <v>3981.69</v>
      </c>
      <c r="D50" s="79">
        <f t="shared" ref="D50:J50" si="19">D51</f>
        <v>0</v>
      </c>
      <c r="E50" s="79">
        <f t="shared" si="19"/>
        <v>0</v>
      </c>
      <c r="F50" s="79">
        <v>13272.28</v>
      </c>
      <c r="G50" s="79">
        <f t="shared" si="19"/>
        <v>0</v>
      </c>
      <c r="H50" s="79">
        <f t="shared" si="19"/>
        <v>0</v>
      </c>
      <c r="I50" s="79">
        <f t="shared" si="19"/>
        <v>0</v>
      </c>
      <c r="J50" s="79">
        <f t="shared" si="19"/>
        <v>0</v>
      </c>
      <c r="K50" s="79">
        <f>K51</f>
        <v>1327.23</v>
      </c>
      <c r="L50" s="79">
        <f>L51</f>
        <v>2654.46</v>
      </c>
      <c r="M50" s="59"/>
    </row>
    <row r="51" spans="1:13" ht="12.75" customHeight="1" x14ac:dyDescent="0.25">
      <c r="A51" s="66">
        <v>4221</v>
      </c>
      <c r="B51" s="70" t="s">
        <v>146</v>
      </c>
      <c r="C51" s="80">
        <f>SUM(D51:L51)</f>
        <v>3981.69</v>
      </c>
      <c r="D51" s="80"/>
      <c r="E51" s="80"/>
      <c r="F51" s="80"/>
      <c r="G51" s="80"/>
      <c r="H51" s="80"/>
      <c r="I51" s="80"/>
      <c r="J51" s="80"/>
      <c r="K51" s="80">
        <v>1327.23</v>
      </c>
      <c r="L51" s="54">
        <v>2654.46</v>
      </c>
    </row>
    <row r="52" spans="1:13" ht="12.75" customHeight="1" x14ac:dyDescent="0.25">
      <c r="A52" s="67">
        <v>424</v>
      </c>
      <c r="B52" s="69" t="s">
        <v>123</v>
      </c>
      <c r="C52" s="79">
        <f>C53</f>
        <v>41144.07</v>
      </c>
      <c r="D52" s="79">
        <f>D53</f>
        <v>41144.07</v>
      </c>
      <c r="E52" s="79">
        <f t="shared" si="16"/>
        <v>0</v>
      </c>
      <c r="F52" s="79">
        <f t="shared" si="16"/>
        <v>0</v>
      </c>
      <c r="G52" s="79">
        <f t="shared" si="16"/>
        <v>0</v>
      </c>
      <c r="H52" s="79">
        <f t="shared" si="16"/>
        <v>0</v>
      </c>
      <c r="I52" s="79">
        <f t="shared" si="16"/>
        <v>0</v>
      </c>
      <c r="J52" s="79">
        <f t="shared" si="16"/>
        <v>0</v>
      </c>
      <c r="K52" s="79">
        <f t="shared" si="16"/>
        <v>0</v>
      </c>
      <c r="L52" s="79">
        <f t="shared" si="16"/>
        <v>0</v>
      </c>
    </row>
    <row r="53" spans="1:13" x14ac:dyDescent="0.25">
      <c r="A53" s="64">
        <v>4241</v>
      </c>
      <c r="B53" s="62" t="s">
        <v>118</v>
      </c>
      <c r="C53" s="80">
        <f>SUM(D53:J53)</f>
        <v>41144.07</v>
      </c>
      <c r="D53" s="80">
        <v>41144.07</v>
      </c>
      <c r="E53" s="80"/>
      <c r="F53" s="80"/>
      <c r="G53" s="80"/>
      <c r="H53" s="80"/>
      <c r="I53" s="80"/>
      <c r="J53" s="80"/>
      <c r="K53" s="80"/>
    </row>
    <row r="54" spans="1:13" s="59" customFormat="1" x14ac:dyDescent="0.25">
      <c r="A54" s="64"/>
      <c r="B54" s="62"/>
      <c r="C54" s="79"/>
      <c r="D54" s="79"/>
      <c r="E54" s="79"/>
      <c r="F54" s="79"/>
      <c r="G54" s="79"/>
      <c r="H54" s="79"/>
      <c r="I54" s="79"/>
      <c r="J54" s="79"/>
      <c r="K54" s="79"/>
    </row>
    <row r="55" spans="1:13" s="59" customFormat="1" x14ac:dyDescent="0.25">
      <c r="A55" s="64"/>
      <c r="B55" s="62"/>
      <c r="C55" s="79"/>
      <c r="D55" s="79"/>
      <c r="E55" s="79"/>
      <c r="F55" s="79"/>
      <c r="G55" s="79"/>
      <c r="H55" s="79"/>
      <c r="I55" s="79"/>
      <c r="J55" s="79"/>
      <c r="K55" s="79"/>
    </row>
    <row r="56" spans="1:13" s="59" customFormat="1" x14ac:dyDescent="0.25">
      <c r="A56" s="64"/>
      <c r="B56" s="62"/>
      <c r="C56" s="79"/>
      <c r="D56" s="79"/>
      <c r="E56" s="79"/>
      <c r="F56" s="79"/>
      <c r="G56" s="79"/>
      <c r="H56" s="79"/>
      <c r="I56" s="79"/>
      <c r="J56" s="79"/>
      <c r="K56" s="79"/>
    </row>
    <row r="57" spans="1:13" s="59" customFormat="1" x14ac:dyDescent="0.25">
      <c r="A57" s="64"/>
      <c r="B57" s="62"/>
      <c r="C57" s="79"/>
      <c r="D57" s="79"/>
      <c r="E57" s="79"/>
      <c r="F57" s="79"/>
      <c r="G57" s="79"/>
      <c r="H57" s="79"/>
      <c r="I57" s="79"/>
      <c r="J57" s="79"/>
      <c r="K57" s="79"/>
    </row>
    <row r="58" spans="1:13" ht="15.75" thickBot="1" x14ac:dyDescent="0.3">
      <c r="A58" s="64"/>
      <c r="B58" s="62"/>
      <c r="C58" s="80"/>
      <c r="D58" s="80"/>
      <c r="E58" s="80"/>
      <c r="F58" s="80"/>
      <c r="G58" s="80"/>
      <c r="H58" s="80"/>
      <c r="I58" s="80"/>
      <c r="J58" s="80"/>
      <c r="K58" s="80"/>
    </row>
    <row r="59" spans="1:13" ht="90.75" thickBot="1" x14ac:dyDescent="0.25">
      <c r="A59" s="57" t="s">
        <v>41</v>
      </c>
      <c r="B59" s="58" t="s">
        <v>74</v>
      </c>
      <c r="C59" s="77" t="s">
        <v>120</v>
      </c>
      <c r="D59" s="77" t="s">
        <v>78</v>
      </c>
      <c r="E59" s="77" t="s">
        <v>79</v>
      </c>
      <c r="F59" s="77" t="s">
        <v>80</v>
      </c>
      <c r="G59" s="77" t="s">
        <v>81</v>
      </c>
      <c r="H59" s="77" t="s">
        <v>82</v>
      </c>
      <c r="I59" s="77" t="s">
        <v>83</v>
      </c>
      <c r="J59" s="77" t="s">
        <v>84</v>
      </c>
      <c r="K59" s="77" t="s">
        <v>144</v>
      </c>
      <c r="L59" s="77" t="s">
        <v>143</v>
      </c>
      <c r="M59" s="59"/>
    </row>
    <row r="60" spans="1:13" x14ac:dyDescent="0.25">
      <c r="A60" s="55"/>
      <c r="B60" s="60" t="s">
        <v>122</v>
      </c>
      <c r="C60" s="79">
        <f>SUM(D60:L60)</f>
        <v>2088154.6542524388</v>
      </c>
      <c r="D60" s="79">
        <f>D64</f>
        <v>1708673.4200000002</v>
      </c>
      <c r="E60" s="79">
        <f t="shared" ref="E60:L60" si="20">E64</f>
        <v>106834.42425243878</v>
      </c>
      <c r="F60" s="79">
        <f t="shared" si="20"/>
        <v>87990.82</v>
      </c>
      <c r="G60" s="79">
        <f t="shared" si="20"/>
        <v>71326.63</v>
      </c>
      <c r="H60" s="79">
        <f t="shared" si="20"/>
        <v>92905.97</v>
      </c>
      <c r="I60" s="79">
        <f t="shared" si="20"/>
        <v>5308.91</v>
      </c>
      <c r="J60" s="79">
        <f t="shared" si="20"/>
        <v>11132.79</v>
      </c>
      <c r="K60" s="79">
        <f t="shared" si="20"/>
        <v>1327.23</v>
      </c>
      <c r="L60" s="79">
        <f t="shared" si="20"/>
        <v>2654.46</v>
      </c>
    </row>
    <row r="61" spans="1:13" x14ac:dyDescent="0.25">
      <c r="A61" s="55"/>
      <c r="B61" s="61" t="s">
        <v>147</v>
      </c>
      <c r="C61" s="79"/>
      <c r="D61" s="79"/>
      <c r="E61" s="79"/>
      <c r="F61" s="79"/>
      <c r="G61" s="79"/>
      <c r="H61" s="79"/>
      <c r="I61" s="79"/>
      <c r="J61" s="79"/>
      <c r="K61" s="79"/>
      <c r="L61" s="59"/>
      <c r="M61" s="59"/>
    </row>
    <row r="62" spans="1:13" x14ac:dyDescent="0.25">
      <c r="A62" s="55"/>
      <c r="B62" s="62"/>
      <c r="C62" s="80"/>
      <c r="D62" s="80"/>
      <c r="E62" s="80"/>
      <c r="F62" s="80"/>
      <c r="G62" s="80"/>
      <c r="H62" s="80"/>
      <c r="I62" s="80"/>
      <c r="J62" s="80"/>
      <c r="K62" s="80"/>
    </row>
    <row r="63" spans="1:13" s="59" customFormat="1" x14ac:dyDescent="0.25">
      <c r="A63" s="63"/>
      <c r="B63" s="60" t="s">
        <v>85</v>
      </c>
      <c r="C63" s="79"/>
      <c r="D63" s="79"/>
      <c r="E63" s="79"/>
      <c r="F63" s="79"/>
      <c r="G63" s="79"/>
      <c r="H63" s="79"/>
      <c r="I63" s="79"/>
      <c r="J63" s="79"/>
      <c r="K63" s="79"/>
    </row>
    <row r="64" spans="1:13" x14ac:dyDescent="0.25">
      <c r="A64" s="63"/>
      <c r="B64" s="60" t="s">
        <v>86</v>
      </c>
      <c r="C64" s="79">
        <f>C65+C103</f>
        <v>2071319.1942524386</v>
      </c>
      <c r="D64" s="79">
        <f t="shared" ref="D64" si="21">D65+D103</f>
        <v>1708673.4200000002</v>
      </c>
      <c r="E64" s="79">
        <f t="shared" ref="E64" si="22">E65+E103</f>
        <v>106834.42425243878</v>
      </c>
      <c r="F64" s="79">
        <f t="shared" ref="F64" si="23">F65+F103</f>
        <v>87990.82</v>
      </c>
      <c r="G64" s="79">
        <f t="shared" ref="G64" si="24">G65+G103</f>
        <v>71326.63</v>
      </c>
      <c r="H64" s="79">
        <f t="shared" ref="H64" si="25">H65+H103</f>
        <v>92905.97</v>
      </c>
      <c r="I64" s="79">
        <f t="shared" ref="I64" si="26">I65+I103</f>
        <v>5308.91</v>
      </c>
      <c r="J64" s="79">
        <f t="shared" ref="J64" si="27">J65+J103</f>
        <v>11132.79</v>
      </c>
      <c r="K64" s="79">
        <f t="shared" ref="K64" si="28">K65+K103</f>
        <v>1327.23</v>
      </c>
      <c r="L64" s="79">
        <f t="shared" ref="L64" si="29">L65+L103</f>
        <v>2654.46</v>
      </c>
      <c r="M64" s="59"/>
    </row>
    <row r="65" spans="1:13" x14ac:dyDescent="0.25">
      <c r="A65" s="55">
        <v>3</v>
      </c>
      <c r="B65" s="60" t="s">
        <v>24</v>
      </c>
      <c r="C65" s="79">
        <f t="shared" ref="C65:I65" si="30">C66+C70+C100</f>
        <v>2026193.4342524386</v>
      </c>
      <c r="D65" s="79">
        <f t="shared" si="30"/>
        <v>1667529.35</v>
      </c>
      <c r="E65" s="79">
        <f t="shared" si="30"/>
        <v>106834.42425243878</v>
      </c>
      <c r="F65" s="79">
        <f t="shared" si="30"/>
        <v>87990.82</v>
      </c>
      <c r="G65" s="79">
        <f t="shared" si="30"/>
        <v>71326.63</v>
      </c>
      <c r="H65" s="79">
        <f t="shared" si="30"/>
        <v>92905.97</v>
      </c>
      <c r="I65" s="79">
        <f t="shared" si="30"/>
        <v>5308.91</v>
      </c>
      <c r="J65" s="79">
        <f t="shared" ref="J65" si="31">J66+J70+J100</f>
        <v>11132.79</v>
      </c>
      <c r="K65" s="79">
        <f t="shared" ref="K65" si="32">K66+K70+K100</f>
        <v>0</v>
      </c>
      <c r="L65" s="79">
        <f t="shared" ref="L65" si="33">L66+L70+L100</f>
        <v>0</v>
      </c>
      <c r="M65" s="59"/>
    </row>
    <row r="66" spans="1:13" x14ac:dyDescent="0.25">
      <c r="A66" s="55">
        <v>31</v>
      </c>
      <c r="B66" s="60" t="s">
        <v>25</v>
      </c>
      <c r="C66" s="79">
        <f>SUM(C67:C69)</f>
        <v>1802208.72</v>
      </c>
      <c r="D66" s="79">
        <f t="shared" ref="D66:L66" si="34">SUM(D67:D69)</f>
        <v>1651868.07</v>
      </c>
      <c r="E66" s="79">
        <f t="shared" si="34"/>
        <v>0</v>
      </c>
      <c r="F66" s="79">
        <f t="shared" si="34"/>
        <v>87990.82</v>
      </c>
      <c r="G66" s="79">
        <f t="shared" si="34"/>
        <v>68052.5</v>
      </c>
      <c r="H66" s="79">
        <f t="shared" si="34"/>
        <v>0</v>
      </c>
      <c r="I66" s="79">
        <f t="shared" si="34"/>
        <v>0</v>
      </c>
      <c r="J66" s="79">
        <f t="shared" si="34"/>
        <v>11132.79</v>
      </c>
      <c r="K66" s="79">
        <f t="shared" si="34"/>
        <v>0</v>
      </c>
      <c r="L66" s="79">
        <f t="shared" si="34"/>
        <v>0</v>
      </c>
      <c r="M66" s="59"/>
    </row>
    <row r="67" spans="1:13" x14ac:dyDescent="0.25">
      <c r="A67" s="64">
        <v>3111</v>
      </c>
      <c r="B67" s="62" t="s">
        <v>87</v>
      </c>
      <c r="C67" s="80">
        <v>1503131.58</v>
      </c>
      <c r="D67" s="80">
        <v>1379051.56</v>
      </c>
      <c r="E67" s="80"/>
      <c r="F67" s="65">
        <v>74685.490000000005</v>
      </c>
      <c r="G67" s="65">
        <v>54284.31</v>
      </c>
      <c r="H67" s="80"/>
      <c r="I67" s="80"/>
      <c r="J67" s="80">
        <v>9556.0400000000009</v>
      </c>
      <c r="K67" s="80"/>
    </row>
    <row r="68" spans="1:13" x14ac:dyDescent="0.25">
      <c r="A68" s="64">
        <v>3121</v>
      </c>
      <c r="B68" s="62" t="s">
        <v>88</v>
      </c>
      <c r="C68" s="80">
        <v>52345.88</v>
      </c>
      <c r="D68" s="80">
        <v>46452.98</v>
      </c>
      <c r="E68" s="80"/>
      <c r="F68" s="65">
        <v>1035.24</v>
      </c>
      <c r="G68" s="65">
        <v>4857.6499999999996</v>
      </c>
      <c r="H68" s="80"/>
      <c r="I68" s="80"/>
      <c r="J68" s="80">
        <v>0</v>
      </c>
      <c r="K68" s="80"/>
    </row>
    <row r="69" spans="1:13" x14ac:dyDescent="0.25">
      <c r="A69" s="64">
        <v>3133</v>
      </c>
      <c r="B69" s="62" t="s">
        <v>89</v>
      </c>
      <c r="C69" s="80">
        <v>246731.26</v>
      </c>
      <c r="D69" s="80">
        <v>226363.53</v>
      </c>
      <c r="E69" s="80"/>
      <c r="F69" s="65">
        <v>12270.09</v>
      </c>
      <c r="G69" s="65">
        <v>8910.5400000000009</v>
      </c>
      <c r="H69" s="80"/>
      <c r="I69" s="80"/>
      <c r="J69" s="80">
        <v>1576.75</v>
      </c>
      <c r="K69" s="80"/>
    </row>
    <row r="70" spans="1:13" s="59" customFormat="1" x14ac:dyDescent="0.25">
      <c r="A70" s="55">
        <v>32</v>
      </c>
      <c r="B70" s="60" t="s">
        <v>43</v>
      </c>
      <c r="C70" s="79">
        <f>C71+C75+C82+C92+C93</f>
        <v>221967.32425243876</v>
      </c>
      <c r="D70" s="79">
        <f t="shared" ref="D70:L70" si="35">D71+D75+D82+D92+D93</f>
        <v>15661.280000000002</v>
      </c>
      <c r="E70" s="79">
        <f t="shared" si="35"/>
        <v>104817.03425243878</v>
      </c>
      <c r="F70" s="79">
        <f t="shared" si="35"/>
        <v>0</v>
      </c>
      <c r="G70" s="79">
        <f t="shared" si="35"/>
        <v>3274.13</v>
      </c>
      <c r="H70" s="79">
        <f t="shared" si="35"/>
        <v>92905.97</v>
      </c>
      <c r="I70" s="79">
        <f t="shared" si="35"/>
        <v>5308.91</v>
      </c>
      <c r="J70" s="79">
        <f t="shared" si="35"/>
        <v>0</v>
      </c>
      <c r="K70" s="79">
        <f t="shared" si="35"/>
        <v>0</v>
      </c>
      <c r="L70" s="79">
        <f t="shared" si="35"/>
        <v>0</v>
      </c>
    </row>
    <row r="71" spans="1:13" x14ac:dyDescent="0.25">
      <c r="A71" s="55">
        <v>321</v>
      </c>
      <c r="B71" s="60" t="s">
        <v>125</v>
      </c>
      <c r="C71" s="79">
        <f>SUM(C72:C74)</f>
        <v>14688.29</v>
      </c>
      <c r="D71" s="79">
        <f t="shared" ref="D71:L71" si="36">SUM(D72:D74)</f>
        <v>6636.14</v>
      </c>
      <c r="E71" s="79">
        <f t="shared" si="36"/>
        <v>4778.0200000000004</v>
      </c>
      <c r="F71" s="79">
        <f t="shared" si="36"/>
        <v>0</v>
      </c>
      <c r="G71" s="79">
        <f t="shared" si="36"/>
        <v>3274.13</v>
      </c>
      <c r="H71" s="79">
        <f t="shared" si="36"/>
        <v>0</v>
      </c>
      <c r="I71" s="79">
        <f t="shared" si="36"/>
        <v>0</v>
      </c>
      <c r="J71" s="79">
        <f t="shared" si="36"/>
        <v>0</v>
      </c>
      <c r="K71" s="79">
        <f t="shared" si="36"/>
        <v>0</v>
      </c>
      <c r="L71" s="79">
        <f t="shared" si="36"/>
        <v>0</v>
      </c>
      <c r="M71" s="59"/>
    </row>
    <row r="72" spans="1:13" x14ac:dyDescent="0.25">
      <c r="A72" s="66">
        <v>3211</v>
      </c>
      <c r="B72" s="72" t="s">
        <v>90</v>
      </c>
      <c r="C72" s="80">
        <f t="shared" ref="C72:C74" si="37">SUM(D72:K72)</f>
        <v>4778.0200000000004</v>
      </c>
      <c r="D72" s="79"/>
      <c r="E72" s="65">
        <v>4778.0200000000004</v>
      </c>
      <c r="F72" s="79"/>
      <c r="G72" s="79"/>
      <c r="H72" s="79"/>
      <c r="I72" s="79"/>
      <c r="J72" s="79"/>
      <c r="K72" s="79"/>
      <c r="L72" s="59"/>
      <c r="M72" s="59"/>
    </row>
    <row r="73" spans="1:13" x14ac:dyDescent="0.25">
      <c r="A73" s="66">
        <v>3212</v>
      </c>
      <c r="B73" s="72" t="s">
        <v>91</v>
      </c>
      <c r="C73" s="80">
        <f t="shared" si="37"/>
        <v>9910.27</v>
      </c>
      <c r="D73" s="80">
        <v>6636.14</v>
      </c>
      <c r="E73" s="65">
        <v>0</v>
      </c>
      <c r="F73" s="79"/>
      <c r="G73" s="79">
        <v>3274.13</v>
      </c>
      <c r="H73" s="79"/>
      <c r="I73" s="79"/>
      <c r="J73" s="79"/>
      <c r="K73" s="79"/>
      <c r="L73" s="59"/>
      <c r="M73" s="59"/>
    </row>
    <row r="74" spans="1:13" x14ac:dyDescent="0.25">
      <c r="A74" s="66">
        <v>3213</v>
      </c>
      <c r="B74" s="72" t="s">
        <v>92</v>
      </c>
      <c r="C74" s="80">
        <f t="shared" si="37"/>
        <v>0</v>
      </c>
      <c r="D74" s="79"/>
      <c r="E74" s="65"/>
      <c r="F74" s="79"/>
      <c r="G74" s="79"/>
      <c r="H74" s="79"/>
      <c r="I74" s="79"/>
      <c r="J74" s="79"/>
      <c r="K74" s="79"/>
      <c r="L74" s="59"/>
      <c r="M74" s="59"/>
    </row>
    <row r="75" spans="1:13" x14ac:dyDescent="0.25">
      <c r="A75" s="67">
        <v>322</v>
      </c>
      <c r="B75" s="73" t="s">
        <v>142</v>
      </c>
      <c r="C75" s="79">
        <f>SUM(C76:C81)</f>
        <v>159267.35999999996</v>
      </c>
      <c r="D75" s="79">
        <f>SUM(D76:D81)</f>
        <v>1990.83</v>
      </c>
      <c r="E75" s="79">
        <f t="shared" ref="E75" si="38">SUM(E76:E81)</f>
        <v>59061.65</v>
      </c>
      <c r="F75" s="79">
        <f t="shared" ref="F75" si="39">SUM(F76:F81)</f>
        <v>0</v>
      </c>
      <c r="G75" s="79">
        <f t="shared" ref="G75" si="40">SUM(G76:G81)</f>
        <v>0</v>
      </c>
      <c r="H75" s="79">
        <f t="shared" ref="H75" si="41">SUM(H76:H81)</f>
        <v>92905.97</v>
      </c>
      <c r="I75" s="79">
        <f t="shared" ref="I75" si="42">SUM(I76:I81)</f>
        <v>5308.91</v>
      </c>
      <c r="J75" s="79">
        <f t="shared" ref="J75" si="43">SUM(J76:J81)</f>
        <v>0</v>
      </c>
      <c r="K75" s="79">
        <f t="shared" ref="K75" si="44">SUM(K76:K81)</f>
        <v>0</v>
      </c>
      <c r="L75" s="79">
        <f t="shared" ref="L75" si="45">SUM(L76:L81)</f>
        <v>0</v>
      </c>
      <c r="M75" s="59"/>
    </row>
    <row r="76" spans="1:13" x14ac:dyDescent="0.25">
      <c r="A76" s="66">
        <v>3221</v>
      </c>
      <c r="B76" s="72" t="s">
        <v>93</v>
      </c>
      <c r="C76" s="80">
        <f t="shared" ref="C76:C81" si="46">SUM(D76:K76)</f>
        <v>15263.12</v>
      </c>
      <c r="D76" s="80">
        <v>663.61</v>
      </c>
      <c r="E76" s="65">
        <v>14599.51</v>
      </c>
      <c r="F76" s="80"/>
      <c r="G76" s="79"/>
      <c r="H76" s="79"/>
      <c r="I76" s="79"/>
      <c r="J76" s="79"/>
      <c r="K76" s="79"/>
      <c r="L76" s="59"/>
      <c r="M76" s="59"/>
    </row>
    <row r="77" spans="1:13" x14ac:dyDescent="0.25">
      <c r="A77" s="66">
        <v>3222</v>
      </c>
      <c r="B77" s="72" t="s">
        <v>94</v>
      </c>
      <c r="C77" s="80">
        <f t="shared" si="46"/>
        <v>100205.72</v>
      </c>
      <c r="D77" s="80">
        <v>663.61</v>
      </c>
      <c r="E77" s="65">
        <v>1327.23</v>
      </c>
      <c r="F77" s="80"/>
      <c r="G77" s="79"/>
      <c r="H77" s="80">
        <v>92905.97</v>
      </c>
      <c r="I77" s="80">
        <v>5308.91</v>
      </c>
      <c r="J77" s="79"/>
      <c r="K77" s="79"/>
      <c r="L77" s="59"/>
      <c r="M77" s="59"/>
    </row>
    <row r="78" spans="1:13" x14ac:dyDescent="0.25">
      <c r="A78" s="66">
        <v>3223</v>
      </c>
      <c r="B78" s="72" t="s">
        <v>95</v>
      </c>
      <c r="C78" s="80">
        <f t="shared" si="46"/>
        <v>33180.699999999997</v>
      </c>
      <c r="D78" s="79"/>
      <c r="E78" s="65">
        <v>33180.699999999997</v>
      </c>
      <c r="F78" s="79"/>
      <c r="G78" s="79"/>
      <c r="H78" s="79"/>
      <c r="I78" s="79"/>
      <c r="J78" s="79"/>
      <c r="K78" s="79"/>
      <c r="L78" s="59"/>
      <c r="M78" s="59"/>
    </row>
    <row r="79" spans="1:13" x14ac:dyDescent="0.25">
      <c r="A79" s="66">
        <v>3224</v>
      </c>
      <c r="B79" s="72" t="s">
        <v>96</v>
      </c>
      <c r="C79" s="80">
        <f t="shared" si="46"/>
        <v>4645.3</v>
      </c>
      <c r="D79" s="79"/>
      <c r="E79" s="65">
        <v>4645.3</v>
      </c>
      <c r="F79" s="79"/>
      <c r="G79" s="79"/>
      <c r="H79" s="79"/>
      <c r="I79" s="79"/>
      <c r="J79" s="79"/>
      <c r="K79" s="79"/>
      <c r="L79" s="59"/>
      <c r="M79" s="59"/>
    </row>
    <row r="80" spans="1:13" x14ac:dyDescent="0.25">
      <c r="A80" s="66">
        <v>3225</v>
      </c>
      <c r="B80" s="72" t="s">
        <v>97</v>
      </c>
      <c r="C80" s="80">
        <f t="shared" si="46"/>
        <v>5308.91</v>
      </c>
      <c r="D80" s="79">
        <v>663.61</v>
      </c>
      <c r="E80" s="65">
        <v>4645.3</v>
      </c>
      <c r="F80" s="79"/>
      <c r="G80" s="79"/>
      <c r="H80" s="79"/>
      <c r="I80" s="79"/>
      <c r="J80" s="79"/>
      <c r="K80" s="79"/>
      <c r="L80" s="59"/>
      <c r="M80" s="59"/>
    </row>
    <row r="81" spans="1:13" x14ac:dyDescent="0.25">
      <c r="A81" s="66">
        <v>3227</v>
      </c>
      <c r="B81" s="72" t="s">
        <v>98</v>
      </c>
      <c r="C81" s="80">
        <f t="shared" si="46"/>
        <v>663.61</v>
      </c>
      <c r="D81" s="79"/>
      <c r="E81" s="65">
        <v>663.61</v>
      </c>
      <c r="F81" s="79"/>
      <c r="G81" s="79"/>
      <c r="H81" s="79"/>
      <c r="I81" s="79"/>
      <c r="J81" s="79"/>
      <c r="K81" s="79"/>
      <c r="L81" s="59"/>
      <c r="M81" s="59"/>
    </row>
    <row r="82" spans="1:13" x14ac:dyDescent="0.25">
      <c r="A82" s="67">
        <v>323</v>
      </c>
      <c r="B82" s="73" t="s">
        <v>124</v>
      </c>
      <c r="C82" s="79">
        <f>SUM(C83:C91)</f>
        <v>40176.784252438789</v>
      </c>
      <c r="D82" s="79">
        <f t="shared" ref="D82:L82" si="47">SUM(D83:D91)</f>
        <v>1990.84</v>
      </c>
      <c r="E82" s="79">
        <f t="shared" si="47"/>
        <v>38185.944252438785</v>
      </c>
      <c r="F82" s="79">
        <f t="shared" si="47"/>
        <v>0</v>
      </c>
      <c r="G82" s="79">
        <f t="shared" si="47"/>
        <v>0</v>
      </c>
      <c r="H82" s="79">
        <f t="shared" si="47"/>
        <v>0</v>
      </c>
      <c r="I82" s="79">
        <f t="shared" si="47"/>
        <v>0</v>
      </c>
      <c r="J82" s="79">
        <f t="shared" si="47"/>
        <v>0</v>
      </c>
      <c r="K82" s="79">
        <f t="shared" si="47"/>
        <v>0</v>
      </c>
      <c r="L82" s="79">
        <f t="shared" si="47"/>
        <v>0</v>
      </c>
      <c r="M82" s="59"/>
    </row>
    <row r="83" spans="1:13" x14ac:dyDescent="0.25">
      <c r="A83" s="66">
        <v>3231</v>
      </c>
      <c r="B83" s="72" t="s">
        <v>99</v>
      </c>
      <c r="C83" s="80">
        <f t="shared" ref="C83:C92" si="48">SUM(D83:K83)</f>
        <v>4800</v>
      </c>
      <c r="D83" s="79"/>
      <c r="E83" s="65">
        <v>4800</v>
      </c>
      <c r="F83" s="79"/>
      <c r="G83" s="79"/>
      <c r="H83" s="80"/>
      <c r="I83" s="79"/>
      <c r="J83" s="79"/>
      <c r="K83" s="79"/>
      <c r="L83" s="59"/>
      <c r="M83" s="59"/>
    </row>
    <row r="84" spans="1:13" x14ac:dyDescent="0.25">
      <c r="A84" s="66">
        <v>3232</v>
      </c>
      <c r="B84" s="72" t="s">
        <v>100</v>
      </c>
      <c r="C84" s="80">
        <f t="shared" si="48"/>
        <v>10603.54</v>
      </c>
      <c r="D84" s="79"/>
      <c r="E84" s="65">
        <v>10603.54</v>
      </c>
      <c r="F84" s="79"/>
      <c r="G84" s="79"/>
      <c r="H84" s="79"/>
      <c r="I84" s="79"/>
      <c r="J84" s="79"/>
      <c r="K84" s="79"/>
      <c r="L84" s="59"/>
      <c r="M84" s="59"/>
    </row>
    <row r="85" spans="1:13" x14ac:dyDescent="0.25">
      <c r="A85" s="66">
        <v>3233</v>
      </c>
      <c r="B85" s="72" t="s">
        <v>101</v>
      </c>
      <c r="C85" s="80">
        <f t="shared" si="48"/>
        <v>604.41999999999996</v>
      </c>
      <c r="D85" s="79"/>
      <c r="E85" s="65">
        <v>604.41999999999996</v>
      </c>
      <c r="F85" s="79"/>
      <c r="G85" s="79"/>
      <c r="H85" s="79"/>
      <c r="I85" s="79"/>
      <c r="J85" s="79"/>
      <c r="K85" s="79"/>
      <c r="L85" s="59"/>
      <c r="M85" s="59"/>
    </row>
    <row r="86" spans="1:13" x14ac:dyDescent="0.25">
      <c r="A86" s="66">
        <v>3234</v>
      </c>
      <c r="B86" s="72" t="s">
        <v>102</v>
      </c>
      <c r="C86" s="80">
        <f t="shared" si="48"/>
        <v>9556.0400000000009</v>
      </c>
      <c r="D86" s="79"/>
      <c r="E86" s="65">
        <v>9556.0400000000009</v>
      </c>
      <c r="F86" s="79"/>
      <c r="G86" s="79"/>
      <c r="H86" s="79"/>
      <c r="I86" s="79"/>
      <c r="J86" s="79"/>
      <c r="K86" s="79"/>
      <c r="L86" s="59"/>
      <c r="M86" s="59"/>
    </row>
    <row r="87" spans="1:13" x14ac:dyDescent="0.25">
      <c r="A87" s="66">
        <v>3235</v>
      </c>
      <c r="B87" s="72" t="s">
        <v>103</v>
      </c>
      <c r="C87" s="80">
        <f t="shared" si="48"/>
        <v>3716.24</v>
      </c>
      <c r="D87" s="79"/>
      <c r="E87" s="65">
        <v>3716.24</v>
      </c>
      <c r="F87" s="79"/>
      <c r="G87" s="79"/>
      <c r="H87" s="79"/>
      <c r="I87" s="79"/>
      <c r="J87" s="79"/>
      <c r="K87" s="79"/>
      <c r="L87" s="59"/>
      <c r="M87" s="59"/>
    </row>
    <row r="88" spans="1:13" x14ac:dyDescent="0.25">
      <c r="A88" s="66">
        <v>3236</v>
      </c>
      <c r="B88" s="72" t="s">
        <v>104</v>
      </c>
      <c r="C88" s="80">
        <f t="shared" si="48"/>
        <v>4645.2961682925206</v>
      </c>
      <c r="D88" s="79">
        <v>1990.84</v>
      </c>
      <c r="E88" s="65">
        <v>2654.4561682925209</v>
      </c>
      <c r="F88" s="79"/>
      <c r="G88" s="79"/>
      <c r="H88" s="79"/>
      <c r="I88" s="79"/>
      <c r="J88" s="79"/>
      <c r="K88" s="79"/>
      <c r="L88" s="59"/>
      <c r="M88" s="59"/>
    </row>
    <row r="89" spans="1:13" x14ac:dyDescent="0.25">
      <c r="A89" s="66">
        <v>3237</v>
      </c>
      <c r="B89" s="72" t="s">
        <v>105</v>
      </c>
      <c r="C89" s="80">
        <f t="shared" si="48"/>
        <v>1327.2280841462605</v>
      </c>
      <c r="D89" s="79"/>
      <c r="E89" s="65">
        <v>1327.2280841462605</v>
      </c>
      <c r="F89" s="79"/>
      <c r="G89" s="79"/>
      <c r="H89" s="79"/>
      <c r="I89" s="79"/>
      <c r="J89" s="79"/>
      <c r="K89" s="79"/>
      <c r="L89" s="59"/>
      <c r="M89" s="59"/>
    </row>
    <row r="90" spans="1:13" x14ac:dyDescent="0.25">
      <c r="A90" s="66">
        <v>3238</v>
      </c>
      <c r="B90" s="72" t="s">
        <v>106</v>
      </c>
      <c r="C90" s="80">
        <f t="shared" si="48"/>
        <v>1725.4</v>
      </c>
      <c r="D90" s="79"/>
      <c r="E90" s="65">
        <v>1725.4</v>
      </c>
      <c r="F90" s="79"/>
      <c r="G90" s="79"/>
      <c r="H90" s="79"/>
      <c r="I90" s="79"/>
      <c r="J90" s="79"/>
      <c r="K90" s="79"/>
      <c r="L90" s="59"/>
      <c r="M90" s="59"/>
    </row>
    <row r="91" spans="1:13" x14ac:dyDescent="0.25">
      <c r="A91" s="66">
        <v>3239</v>
      </c>
      <c r="B91" s="72" t="s">
        <v>107</v>
      </c>
      <c r="C91" s="80">
        <f t="shared" si="48"/>
        <v>3198.62</v>
      </c>
      <c r="D91" s="79"/>
      <c r="E91" s="65">
        <v>3198.62</v>
      </c>
      <c r="F91" s="79"/>
      <c r="G91" s="79"/>
      <c r="H91" s="79"/>
      <c r="I91" s="79"/>
      <c r="J91" s="79"/>
      <c r="K91" s="79"/>
      <c r="L91" s="59"/>
      <c r="M91" s="59"/>
    </row>
    <row r="92" spans="1:13" x14ac:dyDescent="0.25">
      <c r="A92" s="67">
        <v>324</v>
      </c>
      <c r="B92" s="73" t="s">
        <v>108</v>
      </c>
      <c r="C92" s="79">
        <f t="shared" si="48"/>
        <v>0</v>
      </c>
      <c r="D92" s="79">
        <f>SUM(E92:K92)</f>
        <v>0</v>
      </c>
      <c r="E92" s="79">
        <f>SUM(F92:K92)</f>
        <v>0</v>
      </c>
      <c r="F92" s="79">
        <f>SUM(G92:K92)</f>
        <v>0</v>
      </c>
      <c r="G92" s="79">
        <f>SUM(H92:K92)</f>
        <v>0</v>
      </c>
      <c r="H92" s="79">
        <f>SUM(I92:K92)</f>
        <v>0</v>
      </c>
      <c r="I92" s="79">
        <f>SUM(J92:K92)</f>
        <v>0</v>
      </c>
      <c r="J92" s="79">
        <f>SUM(K92:K92)</f>
        <v>0</v>
      </c>
      <c r="K92" s="79">
        <f t="shared" ref="K92:L92" si="49">SUM(L92:L92)</f>
        <v>0</v>
      </c>
      <c r="L92" s="79">
        <f t="shared" si="49"/>
        <v>0</v>
      </c>
      <c r="M92" s="59"/>
    </row>
    <row r="93" spans="1:13" x14ac:dyDescent="0.25">
      <c r="A93" s="67">
        <v>329</v>
      </c>
      <c r="B93" s="68" t="s">
        <v>114</v>
      </c>
      <c r="C93" s="79">
        <f>SUM(C94:C99)</f>
        <v>7834.89</v>
      </c>
      <c r="D93" s="79">
        <f t="shared" ref="D93:L93" si="50">SUM(D94:D99)</f>
        <v>5043.47</v>
      </c>
      <c r="E93" s="79">
        <f t="shared" si="50"/>
        <v>2791.42</v>
      </c>
      <c r="F93" s="79">
        <f t="shared" si="50"/>
        <v>0</v>
      </c>
      <c r="G93" s="79">
        <f t="shared" si="50"/>
        <v>0</v>
      </c>
      <c r="H93" s="79">
        <f t="shared" si="50"/>
        <v>0</v>
      </c>
      <c r="I93" s="79">
        <f t="shared" si="50"/>
        <v>0</v>
      </c>
      <c r="J93" s="79">
        <f t="shared" si="50"/>
        <v>0</v>
      </c>
      <c r="K93" s="79">
        <f t="shared" si="50"/>
        <v>0</v>
      </c>
      <c r="L93" s="79">
        <f t="shared" si="50"/>
        <v>0</v>
      </c>
      <c r="M93" s="59"/>
    </row>
    <row r="94" spans="1:13" x14ac:dyDescent="0.25">
      <c r="A94" s="66">
        <v>3292</v>
      </c>
      <c r="B94" s="72" t="s">
        <v>109</v>
      </c>
      <c r="C94" s="80">
        <f t="shared" ref="C94:C99" si="51">SUM(D94:K94)</f>
        <v>929.06</v>
      </c>
      <c r="D94" s="79"/>
      <c r="E94" s="65">
        <v>929.06</v>
      </c>
      <c r="F94" s="79"/>
      <c r="G94" s="79"/>
      <c r="H94" s="79"/>
      <c r="I94" s="79"/>
      <c r="J94" s="79"/>
      <c r="K94" s="79"/>
      <c r="L94" s="59"/>
      <c r="M94" s="59"/>
    </row>
    <row r="95" spans="1:13" x14ac:dyDescent="0.25">
      <c r="A95" s="66">
        <v>3293</v>
      </c>
      <c r="B95" s="72" t="s">
        <v>110</v>
      </c>
      <c r="C95" s="80">
        <f t="shared" si="51"/>
        <v>663.61</v>
      </c>
      <c r="D95" s="80"/>
      <c r="E95" s="65">
        <v>663.61</v>
      </c>
      <c r="F95" s="80"/>
      <c r="G95" s="80"/>
      <c r="H95" s="80"/>
      <c r="I95" s="80"/>
      <c r="J95" s="80"/>
      <c r="K95" s="80"/>
    </row>
    <row r="96" spans="1:13" x14ac:dyDescent="0.25">
      <c r="A96" s="66">
        <v>3294</v>
      </c>
      <c r="B96" s="72" t="s">
        <v>111</v>
      </c>
      <c r="C96" s="80">
        <f t="shared" si="51"/>
        <v>199.08</v>
      </c>
      <c r="D96" s="80"/>
      <c r="E96" s="65">
        <v>199.08</v>
      </c>
      <c r="F96" s="80"/>
      <c r="G96" s="80"/>
      <c r="H96" s="80"/>
      <c r="I96" s="80"/>
      <c r="J96" s="80"/>
      <c r="K96" s="80"/>
    </row>
    <row r="97" spans="1:13" x14ac:dyDescent="0.25">
      <c r="A97" s="66">
        <v>3295</v>
      </c>
      <c r="B97" s="72" t="s">
        <v>112</v>
      </c>
      <c r="C97" s="80">
        <f t="shared" si="51"/>
        <v>5160.2700000000004</v>
      </c>
      <c r="D97" s="80">
        <v>5043.47</v>
      </c>
      <c r="E97" s="65">
        <v>116.8</v>
      </c>
      <c r="F97" s="80"/>
      <c r="G97" s="80"/>
      <c r="H97" s="80"/>
      <c r="I97" s="80"/>
      <c r="J97" s="80"/>
      <c r="K97" s="80"/>
    </row>
    <row r="98" spans="1:13" x14ac:dyDescent="0.25">
      <c r="A98" s="66">
        <v>3296</v>
      </c>
      <c r="B98" s="72" t="s">
        <v>113</v>
      </c>
      <c r="C98" s="80">
        <f t="shared" si="51"/>
        <v>0</v>
      </c>
      <c r="D98" s="80"/>
      <c r="E98" s="65">
        <v>0</v>
      </c>
      <c r="F98" s="80"/>
      <c r="G98" s="80"/>
      <c r="H98" s="80"/>
      <c r="I98" s="80"/>
      <c r="J98" s="80"/>
      <c r="K98" s="80"/>
    </row>
    <row r="99" spans="1:13" x14ac:dyDescent="0.25">
      <c r="A99" s="66">
        <v>3299</v>
      </c>
      <c r="B99" s="72" t="s">
        <v>114</v>
      </c>
      <c r="C99" s="80">
        <f t="shared" si="51"/>
        <v>882.87</v>
      </c>
      <c r="D99" s="80"/>
      <c r="E99" s="65">
        <v>882.87</v>
      </c>
      <c r="F99" s="80"/>
      <c r="G99" s="80"/>
      <c r="H99" s="80"/>
      <c r="I99" s="80"/>
      <c r="J99" s="80"/>
      <c r="K99" s="80"/>
    </row>
    <row r="100" spans="1:13" x14ac:dyDescent="0.25">
      <c r="A100" s="55">
        <v>34</v>
      </c>
      <c r="B100" s="60" t="s">
        <v>115</v>
      </c>
      <c r="C100" s="79">
        <f>C101</f>
        <v>2017.39</v>
      </c>
      <c r="D100" s="79">
        <f t="shared" ref="D100:L101" si="52">D101</f>
        <v>0</v>
      </c>
      <c r="E100" s="79">
        <f t="shared" si="52"/>
        <v>2017.39</v>
      </c>
      <c r="F100" s="79">
        <f t="shared" si="52"/>
        <v>0</v>
      </c>
      <c r="G100" s="79">
        <f t="shared" si="52"/>
        <v>0</v>
      </c>
      <c r="H100" s="79">
        <f t="shared" si="52"/>
        <v>0</v>
      </c>
      <c r="I100" s="79">
        <f t="shared" si="52"/>
        <v>0</v>
      </c>
      <c r="J100" s="79">
        <f t="shared" si="52"/>
        <v>0</v>
      </c>
      <c r="K100" s="79">
        <f t="shared" si="52"/>
        <v>0</v>
      </c>
      <c r="L100" s="79">
        <f t="shared" si="52"/>
        <v>0</v>
      </c>
      <c r="M100" s="59"/>
    </row>
    <row r="101" spans="1:13" x14ac:dyDescent="0.25">
      <c r="A101" s="64">
        <v>343</v>
      </c>
      <c r="B101" s="62" t="s">
        <v>116</v>
      </c>
      <c r="C101" s="79">
        <f>C102</f>
        <v>2017.39</v>
      </c>
      <c r="D101" s="79">
        <f t="shared" si="52"/>
        <v>0</v>
      </c>
      <c r="E101" s="79">
        <f t="shared" si="52"/>
        <v>2017.39</v>
      </c>
      <c r="F101" s="79">
        <f t="shared" si="52"/>
        <v>0</v>
      </c>
      <c r="G101" s="79">
        <f t="shared" si="52"/>
        <v>0</v>
      </c>
      <c r="H101" s="79">
        <f t="shared" si="52"/>
        <v>0</v>
      </c>
      <c r="I101" s="79">
        <f t="shared" si="52"/>
        <v>0</v>
      </c>
      <c r="J101" s="79">
        <f t="shared" si="52"/>
        <v>0</v>
      </c>
      <c r="K101" s="79">
        <f t="shared" si="52"/>
        <v>0</v>
      </c>
      <c r="L101" s="79">
        <f t="shared" si="52"/>
        <v>0</v>
      </c>
    </row>
    <row r="102" spans="1:13" x14ac:dyDescent="0.25">
      <c r="A102" s="66">
        <v>3431</v>
      </c>
      <c r="B102" s="74" t="s">
        <v>117</v>
      </c>
      <c r="C102" s="80">
        <f>SUM(D102:K102)</f>
        <v>2017.39</v>
      </c>
      <c r="D102" s="80"/>
      <c r="E102" s="80">
        <v>2017.39</v>
      </c>
      <c r="F102" s="80"/>
      <c r="G102" s="80"/>
      <c r="H102" s="80"/>
      <c r="I102" s="80"/>
      <c r="J102" s="80"/>
      <c r="K102" s="80"/>
    </row>
    <row r="103" spans="1:13" x14ac:dyDescent="0.25">
      <c r="A103" s="67">
        <v>4</v>
      </c>
      <c r="B103" s="69" t="s">
        <v>26</v>
      </c>
      <c r="C103" s="79">
        <f>C104</f>
        <v>45125.760000000002</v>
      </c>
      <c r="D103" s="79">
        <f t="shared" ref="D103:L108" si="53">D104</f>
        <v>41144.07</v>
      </c>
      <c r="E103" s="79">
        <f t="shared" si="53"/>
        <v>0</v>
      </c>
      <c r="F103" s="79">
        <f t="shared" si="53"/>
        <v>0</v>
      </c>
      <c r="G103" s="79">
        <f t="shared" si="53"/>
        <v>0</v>
      </c>
      <c r="H103" s="79">
        <f t="shared" si="53"/>
        <v>0</v>
      </c>
      <c r="I103" s="79">
        <f t="shared" si="53"/>
        <v>0</v>
      </c>
      <c r="J103" s="79">
        <f t="shared" si="53"/>
        <v>0</v>
      </c>
      <c r="K103" s="79">
        <f t="shared" si="53"/>
        <v>1327.23</v>
      </c>
      <c r="L103" s="79">
        <f t="shared" si="53"/>
        <v>2654.46</v>
      </c>
    </row>
    <row r="104" spans="1:13" x14ac:dyDescent="0.25">
      <c r="A104" s="67">
        <v>42</v>
      </c>
      <c r="B104" s="69" t="s">
        <v>71</v>
      </c>
      <c r="C104" s="79">
        <f>SUM(C105+C108)</f>
        <v>45125.760000000002</v>
      </c>
      <c r="D104" s="79">
        <f t="shared" ref="D104" si="54">SUM(D105+D108)</f>
        <v>41144.07</v>
      </c>
      <c r="E104" s="79">
        <f t="shared" ref="E104" si="55">SUM(E105+E108)</f>
        <v>0</v>
      </c>
      <c r="F104" s="79">
        <f t="shared" ref="F104" si="56">SUM(F105+F108)</f>
        <v>0</v>
      </c>
      <c r="G104" s="79">
        <f t="shared" ref="G104" si="57">SUM(G105+G108)</f>
        <v>0</v>
      </c>
      <c r="H104" s="79">
        <f t="shared" ref="H104" si="58">SUM(H105+H108)</f>
        <v>0</v>
      </c>
      <c r="I104" s="79">
        <f t="shared" ref="I104" si="59">SUM(I105+I108)</f>
        <v>0</v>
      </c>
      <c r="J104" s="79">
        <f t="shared" ref="J104" si="60">SUM(J105+J108)</f>
        <v>0</v>
      </c>
      <c r="K104" s="79">
        <f t="shared" ref="K104" si="61">SUM(K105+K108)</f>
        <v>1327.23</v>
      </c>
      <c r="L104" s="79">
        <f t="shared" ref="L104" si="62">SUM(L105+L108)</f>
        <v>2654.46</v>
      </c>
    </row>
    <row r="105" spans="1:13" ht="12.75" x14ac:dyDescent="0.2">
      <c r="A105" s="67">
        <v>422</v>
      </c>
      <c r="B105" s="69" t="s">
        <v>145</v>
      </c>
      <c r="C105" s="109">
        <f t="shared" ref="C105" si="63">C106</f>
        <v>3981.69</v>
      </c>
      <c r="D105" s="109">
        <f t="shared" ref="D105:D106" si="64">D106</f>
        <v>0</v>
      </c>
      <c r="E105" s="109">
        <f t="shared" ref="E105:E106" si="65">E106</f>
        <v>0</v>
      </c>
      <c r="F105" s="109">
        <f t="shared" ref="F105:F106" si="66">F106</f>
        <v>0</v>
      </c>
      <c r="G105" s="109">
        <f t="shared" ref="G105:G106" si="67">G106</f>
        <v>0</v>
      </c>
      <c r="H105" s="109">
        <f t="shared" ref="H105:H106" si="68">H106</f>
        <v>0</v>
      </c>
      <c r="I105" s="109">
        <f t="shared" ref="I105:I106" si="69">I106</f>
        <v>0</v>
      </c>
      <c r="J105" s="109">
        <f t="shared" ref="J105:J106" si="70">J106</f>
        <v>0</v>
      </c>
      <c r="K105" s="109">
        <f t="shared" ref="K105" si="71">K106</f>
        <v>1327.23</v>
      </c>
      <c r="L105" s="109">
        <f>L106</f>
        <v>2654.46</v>
      </c>
    </row>
    <row r="106" spans="1:13" x14ac:dyDescent="0.25">
      <c r="A106" s="67">
        <v>4221</v>
      </c>
      <c r="B106" s="69" t="s">
        <v>146</v>
      </c>
      <c r="C106" s="79">
        <f>C107</f>
        <v>3981.69</v>
      </c>
      <c r="D106" s="79">
        <f t="shared" si="64"/>
        <v>0</v>
      </c>
      <c r="E106" s="79">
        <f t="shared" si="65"/>
        <v>0</v>
      </c>
      <c r="F106" s="79"/>
      <c r="G106" s="79">
        <f t="shared" si="67"/>
        <v>0</v>
      </c>
      <c r="H106" s="79">
        <f t="shared" si="68"/>
        <v>0</v>
      </c>
      <c r="I106" s="79">
        <f t="shared" si="69"/>
        <v>0</v>
      </c>
      <c r="J106" s="79">
        <f t="shared" si="70"/>
        <v>0</v>
      </c>
      <c r="K106" s="79">
        <f>K107</f>
        <v>1327.23</v>
      </c>
      <c r="L106" s="79">
        <f>L107</f>
        <v>2654.46</v>
      </c>
      <c r="M106" s="59"/>
    </row>
    <row r="107" spans="1:13" x14ac:dyDescent="0.25">
      <c r="A107" s="66">
        <v>4221</v>
      </c>
      <c r="B107" s="70" t="s">
        <v>146</v>
      </c>
      <c r="C107" s="80">
        <f>SUM(D107:L107)</f>
        <v>3981.69</v>
      </c>
      <c r="D107" s="80"/>
      <c r="E107" s="80"/>
      <c r="F107" s="80"/>
      <c r="G107" s="80"/>
      <c r="H107" s="80"/>
      <c r="I107" s="80"/>
      <c r="J107" s="80"/>
      <c r="K107" s="80">
        <v>1327.23</v>
      </c>
      <c r="L107" s="54">
        <v>2654.46</v>
      </c>
    </row>
    <row r="108" spans="1:13" x14ac:dyDescent="0.25">
      <c r="A108" s="67">
        <v>424</v>
      </c>
      <c r="B108" s="69" t="s">
        <v>123</v>
      </c>
      <c r="C108" s="79">
        <f>C109</f>
        <v>41144.07</v>
      </c>
      <c r="D108" s="79">
        <f>D109</f>
        <v>41144.07</v>
      </c>
      <c r="E108" s="79">
        <f t="shared" si="53"/>
        <v>0</v>
      </c>
      <c r="F108" s="79">
        <f t="shared" si="53"/>
        <v>0</v>
      </c>
      <c r="G108" s="79">
        <f t="shared" si="53"/>
        <v>0</v>
      </c>
      <c r="H108" s="79">
        <f t="shared" si="53"/>
        <v>0</v>
      </c>
      <c r="I108" s="79">
        <f t="shared" si="53"/>
        <v>0</v>
      </c>
      <c r="J108" s="79">
        <f t="shared" si="53"/>
        <v>0</v>
      </c>
      <c r="K108" s="79">
        <f t="shared" si="53"/>
        <v>0</v>
      </c>
      <c r="L108" s="79">
        <f t="shared" si="53"/>
        <v>0</v>
      </c>
    </row>
    <row r="109" spans="1:13" x14ac:dyDescent="0.25">
      <c r="A109" s="64">
        <v>4241</v>
      </c>
      <c r="B109" s="62" t="s">
        <v>118</v>
      </c>
      <c r="C109" s="80">
        <f>SUM(D109:J109)</f>
        <v>41144.07</v>
      </c>
      <c r="D109" s="80">
        <v>41144.07</v>
      </c>
      <c r="E109" s="80"/>
      <c r="F109" s="80"/>
      <c r="G109" s="80"/>
      <c r="H109" s="80"/>
      <c r="I109" s="80"/>
      <c r="J109" s="80"/>
      <c r="K109" s="80"/>
    </row>
    <row r="110" spans="1:13" x14ac:dyDescent="0.25">
      <c r="A110" s="55"/>
      <c r="B110" s="61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1:13" ht="15.75" thickBot="1" x14ac:dyDescent="0.3">
      <c r="A111" s="55"/>
      <c r="B111" s="62"/>
      <c r="C111" s="80"/>
      <c r="D111" s="80"/>
      <c r="E111" s="80"/>
      <c r="F111" s="80"/>
      <c r="G111" s="80"/>
      <c r="H111" s="80"/>
      <c r="I111" s="80"/>
      <c r="J111" s="80"/>
      <c r="K111" s="80"/>
    </row>
    <row r="112" spans="1:13" ht="90.75" thickBot="1" x14ac:dyDescent="0.25">
      <c r="A112" s="57" t="s">
        <v>41</v>
      </c>
      <c r="B112" s="58" t="s">
        <v>74</v>
      </c>
      <c r="C112" s="77" t="s">
        <v>121</v>
      </c>
      <c r="D112" s="77" t="s">
        <v>78</v>
      </c>
      <c r="E112" s="77" t="s">
        <v>79</v>
      </c>
      <c r="F112" s="77" t="s">
        <v>80</v>
      </c>
      <c r="G112" s="77" t="s">
        <v>81</v>
      </c>
      <c r="H112" s="77" t="s">
        <v>82</v>
      </c>
      <c r="I112" s="77" t="s">
        <v>83</v>
      </c>
      <c r="J112" s="77" t="s">
        <v>84</v>
      </c>
      <c r="K112" s="77" t="s">
        <v>144</v>
      </c>
      <c r="L112" s="77" t="s">
        <v>143</v>
      </c>
      <c r="M112" s="59"/>
    </row>
    <row r="113" spans="1:13" x14ac:dyDescent="0.25">
      <c r="A113" s="55"/>
      <c r="B113" s="60" t="s">
        <v>122</v>
      </c>
      <c r="C113" s="79">
        <f>SUM(D113:L113)</f>
        <v>2088154.6542524388</v>
      </c>
      <c r="D113" s="79">
        <f>D117</f>
        <v>1708673.4200000002</v>
      </c>
      <c r="E113" s="79">
        <f t="shared" ref="E113:L113" si="72">E117</f>
        <v>106834.42425243878</v>
      </c>
      <c r="F113" s="79">
        <f t="shared" si="72"/>
        <v>87990.82</v>
      </c>
      <c r="G113" s="79">
        <f t="shared" si="72"/>
        <v>71326.63</v>
      </c>
      <c r="H113" s="79">
        <f t="shared" si="72"/>
        <v>92905.97</v>
      </c>
      <c r="I113" s="79">
        <f t="shared" si="72"/>
        <v>5308.91</v>
      </c>
      <c r="J113" s="79">
        <f t="shared" si="72"/>
        <v>11132.79</v>
      </c>
      <c r="K113" s="79">
        <f t="shared" si="72"/>
        <v>1327.23</v>
      </c>
      <c r="L113" s="79">
        <f t="shared" si="72"/>
        <v>2654.46</v>
      </c>
    </row>
    <row r="114" spans="1:13" x14ac:dyDescent="0.25">
      <c r="A114" s="55"/>
      <c r="B114" s="61" t="s">
        <v>147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59"/>
      <c r="M114" s="59"/>
    </row>
    <row r="115" spans="1:13" x14ac:dyDescent="0.25">
      <c r="A115" s="55"/>
      <c r="B115" s="62"/>
      <c r="C115" s="80"/>
      <c r="D115" s="80"/>
      <c r="E115" s="80"/>
      <c r="F115" s="80"/>
      <c r="G115" s="80"/>
      <c r="H115" s="80"/>
      <c r="I115" s="80"/>
      <c r="J115" s="80"/>
      <c r="K115" s="80"/>
    </row>
    <row r="116" spans="1:13" x14ac:dyDescent="0.25">
      <c r="A116" s="63"/>
      <c r="B116" s="60" t="s">
        <v>85</v>
      </c>
      <c r="C116" s="79"/>
      <c r="D116" s="79"/>
      <c r="E116" s="79"/>
      <c r="F116" s="79"/>
      <c r="G116" s="79"/>
      <c r="H116" s="79"/>
      <c r="I116" s="79"/>
      <c r="J116" s="79"/>
      <c r="K116" s="79"/>
      <c r="L116" s="59"/>
      <c r="M116" s="59"/>
    </row>
    <row r="117" spans="1:13" x14ac:dyDescent="0.25">
      <c r="A117" s="63"/>
      <c r="B117" s="60" t="s">
        <v>86</v>
      </c>
      <c r="C117" s="79">
        <f>C118+C156</f>
        <v>2071319.1942524386</v>
      </c>
      <c r="D117" s="79">
        <f t="shared" ref="D117" si="73">D118+D156</f>
        <v>1708673.4200000002</v>
      </c>
      <c r="E117" s="79">
        <f t="shared" ref="E117" si="74">E118+E156</f>
        <v>106834.42425243878</v>
      </c>
      <c r="F117" s="79">
        <f t="shared" ref="F117" si="75">F118+F156</f>
        <v>87990.82</v>
      </c>
      <c r="G117" s="79">
        <f t="shared" ref="G117" si="76">G118+G156</f>
        <v>71326.63</v>
      </c>
      <c r="H117" s="79">
        <f t="shared" ref="H117" si="77">H118+H156</f>
        <v>92905.97</v>
      </c>
      <c r="I117" s="79">
        <f t="shared" ref="I117" si="78">I118+I156</f>
        <v>5308.91</v>
      </c>
      <c r="J117" s="79">
        <f t="shared" ref="J117" si="79">J118+J156</f>
        <v>11132.79</v>
      </c>
      <c r="K117" s="79">
        <f t="shared" ref="K117" si="80">K118+K156</f>
        <v>1327.23</v>
      </c>
      <c r="L117" s="79">
        <f t="shared" ref="L117" si="81">L118+L156</f>
        <v>2654.46</v>
      </c>
      <c r="M117" s="59"/>
    </row>
    <row r="118" spans="1:13" x14ac:dyDescent="0.25">
      <c r="A118" s="55">
        <v>3</v>
      </c>
      <c r="B118" s="60" t="s">
        <v>24</v>
      </c>
      <c r="C118" s="79">
        <f t="shared" ref="C118:I118" si="82">C119+C123+C153</f>
        <v>2026193.4342524386</v>
      </c>
      <c r="D118" s="79">
        <f t="shared" si="82"/>
        <v>1667529.35</v>
      </c>
      <c r="E118" s="79">
        <f t="shared" si="82"/>
        <v>106834.42425243878</v>
      </c>
      <c r="F118" s="79">
        <f t="shared" si="82"/>
        <v>87990.82</v>
      </c>
      <c r="G118" s="79">
        <f t="shared" si="82"/>
        <v>71326.63</v>
      </c>
      <c r="H118" s="79">
        <f t="shared" si="82"/>
        <v>92905.97</v>
      </c>
      <c r="I118" s="79">
        <f t="shared" si="82"/>
        <v>5308.91</v>
      </c>
      <c r="J118" s="79">
        <f t="shared" ref="J118" si="83">J119+J123+J153</f>
        <v>11132.79</v>
      </c>
      <c r="K118" s="79">
        <f t="shared" ref="K118" si="84">K119+K123+K153</f>
        <v>0</v>
      </c>
      <c r="L118" s="79">
        <f t="shared" ref="L118" si="85">L119+L123+L153</f>
        <v>0</v>
      </c>
      <c r="M118" s="59"/>
    </row>
    <row r="119" spans="1:13" x14ac:dyDescent="0.25">
      <c r="A119" s="55">
        <v>31</v>
      </c>
      <c r="B119" s="60" t="s">
        <v>25</v>
      </c>
      <c r="C119" s="79">
        <f>SUM(C120:C122)</f>
        <v>1802208.72</v>
      </c>
      <c r="D119" s="79">
        <f t="shared" ref="D119:L119" si="86">SUM(D120:D122)</f>
        <v>1651868.07</v>
      </c>
      <c r="E119" s="79">
        <f t="shared" si="86"/>
        <v>0</v>
      </c>
      <c r="F119" s="79">
        <f t="shared" si="86"/>
        <v>87990.82</v>
      </c>
      <c r="G119" s="79">
        <f t="shared" si="86"/>
        <v>68052.5</v>
      </c>
      <c r="H119" s="79">
        <f t="shared" si="86"/>
        <v>0</v>
      </c>
      <c r="I119" s="79">
        <f t="shared" si="86"/>
        <v>0</v>
      </c>
      <c r="J119" s="79">
        <f t="shared" si="86"/>
        <v>11132.79</v>
      </c>
      <c r="K119" s="79">
        <f t="shared" si="86"/>
        <v>0</v>
      </c>
      <c r="L119" s="79">
        <f t="shared" si="86"/>
        <v>0</v>
      </c>
      <c r="M119" s="59"/>
    </row>
    <row r="120" spans="1:13" x14ac:dyDescent="0.25">
      <c r="A120" s="64">
        <v>3111</v>
      </c>
      <c r="B120" s="62" t="s">
        <v>87</v>
      </c>
      <c r="C120" s="80">
        <v>1503131.58</v>
      </c>
      <c r="D120" s="80">
        <v>1379051.56</v>
      </c>
      <c r="E120" s="80"/>
      <c r="F120" s="65">
        <v>74685.490000000005</v>
      </c>
      <c r="G120" s="65">
        <v>54284.31</v>
      </c>
      <c r="H120" s="80"/>
      <c r="I120" s="80"/>
      <c r="J120" s="80">
        <v>9556.0400000000009</v>
      </c>
      <c r="K120" s="80"/>
    </row>
    <row r="121" spans="1:13" x14ac:dyDescent="0.25">
      <c r="A121" s="64">
        <v>3121</v>
      </c>
      <c r="B121" s="62" t="s">
        <v>88</v>
      </c>
      <c r="C121" s="80">
        <v>52345.88</v>
      </c>
      <c r="D121" s="80">
        <v>46452.98</v>
      </c>
      <c r="E121" s="80"/>
      <c r="F121" s="65">
        <v>1035.24</v>
      </c>
      <c r="G121" s="65">
        <v>4857.6499999999996</v>
      </c>
      <c r="H121" s="80"/>
      <c r="I121" s="80"/>
      <c r="J121" s="80">
        <v>0</v>
      </c>
      <c r="K121" s="80"/>
    </row>
    <row r="122" spans="1:13" x14ac:dyDescent="0.25">
      <c r="A122" s="64">
        <v>3133</v>
      </c>
      <c r="B122" s="62" t="s">
        <v>89</v>
      </c>
      <c r="C122" s="80">
        <v>246731.26</v>
      </c>
      <c r="D122" s="80">
        <v>226363.53</v>
      </c>
      <c r="E122" s="80"/>
      <c r="F122" s="65">
        <v>12270.09</v>
      </c>
      <c r="G122" s="65">
        <v>8910.5400000000009</v>
      </c>
      <c r="H122" s="80"/>
      <c r="I122" s="80"/>
      <c r="J122" s="80">
        <v>1576.75</v>
      </c>
      <c r="K122" s="80"/>
    </row>
    <row r="123" spans="1:13" x14ac:dyDescent="0.25">
      <c r="A123" s="55">
        <v>32</v>
      </c>
      <c r="B123" s="60" t="s">
        <v>43</v>
      </c>
      <c r="C123" s="79">
        <f>C124+C128+C135+C145+C146</f>
        <v>221967.32425243876</v>
      </c>
      <c r="D123" s="79">
        <f>D124+D128+D135+D145+D146</f>
        <v>15661.280000000002</v>
      </c>
      <c r="E123" s="79">
        <f t="shared" ref="E123" si="87">E124+E128+E135+E145+E146</f>
        <v>104817.03425243878</v>
      </c>
      <c r="F123" s="79">
        <f t="shared" ref="F123" si="88">F124+F128+F135+F145+F146</f>
        <v>0</v>
      </c>
      <c r="G123" s="79">
        <f t="shared" ref="G123" si="89">G124+G128+G135+G145+G146</f>
        <v>3274.13</v>
      </c>
      <c r="H123" s="79">
        <f t="shared" ref="H123" si="90">H124+H128+H135+H145+H146</f>
        <v>92905.97</v>
      </c>
      <c r="I123" s="79">
        <f t="shared" ref="I123" si="91">I124+I128+I135+I145+I146</f>
        <v>5308.91</v>
      </c>
      <c r="J123" s="79">
        <f t="shared" ref="J123" si="92">J124+J128+J135+J145+J146</f>
        <v>0</v>
      </c>
      <c r="K123" s="79">
        <f t="shared" ref="K123" si="93">K124+K128+K135+K145+K146</f>
        <v>0</v>
      </c>
      <c r="L123" s="79">
        <f t="shared" ref="L123" si="94">L124+L128+L135+L145+L146</f>
        <v>0</v>
      </c>
      <c r="M123" s="59"/>
    </row>
    <row r="124" spans="1:13" x14ac:dyDescent="0.25">
      <c r="A124" s="55">
        <v>321</v>
      </c>
      <c r="B124" s="60" t="s">
        <v>125</v>
      </c>
      <c r="C124" s="79">
        <f>SUM(C125:C127)</f>
        <v>14688.29</v>
      </c>
      <c r="D124" s="79">
        <f t="shared" ref="D124:L124" si="95">SUM(D125:D127)</f>
        <v>6636.14</v>
      </c>
      <c r="E124" s="79">
        <f t="shared" si="95"/>
        <v>4778.0200000000004</v>
      </c>
      <c r="F124" s="79">
        <f t="shared" si="95"/>
        <v>0</v>
      </c>
      <c r="G124" s="79">
        <f t="shared" si="95"/>
        <v>3274.13</v>
      </c>
      <c r="H124" s="79">
        <f t="shared" si="95"/>
        <v>0</v>
      </c>
      <c r="I124" s="79">
        <f t="shared" si="95"/>
        <v>0</v>
      </c>
      <c r="J124" s="79">
        <f t="shared" si="95"/>
        <v>0</v>
      </c>
      <c r="K124" s="79">
        <f t="shared" si="95"/>
        <v>0</v>
      </c>
      <c r="L124" s="79">
        <f t="shared" si="95"/>
        <v>0</v>
      </c>
      <c r="M124" s="59"/>
    </row>
    <row r="125" spans="1:13" x14ac:dyDescent="0.25">
      <c r="A125" s="66">
        <v>3211</v>
      </c>
      <c r="B125" s="72" t="s">
        <v>90</v>
      </c>
      <c r="C125" s="80">
        <f t="shared" ref="C125:C127" si="96">SUM(D125:K125)</f>
        <v>4778.0200000000004</v>
      </c>
      <c r="D125" s="79"/>
      <c r="E125" s="65">
        <v>4778.0200000000004</v>
      </c>
      <c r="F125" s="79"/>
      <c r="G125" s="79"/>
      <c r="H125" s="79"/>
      <c r="I125" s="79"/>
      <c r="J125" s="79"/>
      <c r="K125" s="79"/>
      <c r="L125" s="59"/>
      <c r="M125" s="59"/>
    </row>
    <row r="126" spans="1:13" x14ac:dyDescent="0.25">
      <c r="A126" s="66">
        <v>3212</v>
      </c>
      <c r="B126" s="72" t="s">
        <v>91</v>
      </c>
      <c r="C126" s="80">
        <f t="shared" si="96"/>
        <v>9910.27</v>
      </c>
      <c r="D126" s="80">
        <v>6636.14</v>
      </c>
      <c r="E126" s="65">
        <v>0</v>
      </c>
      <c r="F126" s="79"/>
      <c r="G126" s="79">
        <v>3274.13</v>
      </c>
      <c r="H126" s="79"/>
      <c r="I126" s="79"/>
      <c r="J126" s="79"/>
      <c r="K126" s="79"/>
      <c r="L126" s="59"/>
      <c r="M126" s="59"/>
    </row>
    <row r="127" spans="1:13" x14ac:dyDescent="0.25">
      <c r="A127" s="66">
        <v>3213</v>
      </c>
      <c r="B127" s="72" t="s">
        <v>92</v>
      </c>
      <c r="C127" s="80">
        <f t="shared" si="96"/>
        <v>0</v>
      </c>
      <c r="D127" s="79"/>
      <c r="E127" s="65"/>
      <c r="F127" s="79"/>
      <c r="G127" s="79"/>
      <c r="H127" s="79"/>
      <c r="I127" s="79"/>
      <c r="J127" s="79"/>
      <c r="K127" s="79"/>
      <c r="L127" s="59"/>
      <c r="M127" s="59"/>
    </row>
    <row r="128" spans="1:13" x14ac:dyDescent="0.25">
      <c r="A128" s="67">
        <v>322</v>
      </c>
      <c r="B128" s="73" t="s">
        <v>142</v>
      </c>
      <c r="C128" s="79">
        <f>SUM(C129:C134)</f>
        <v>159267.35999999996</v>
      </c>
      <c r="D128" s="79">
        <f>SUM(D129:D134)</f>
        <v>1990.83</v>
      </c>
      <c r="E128" s="79">
        <f t="shared" ref="E128" si="97">SUM(E129:E134)</f>
        <v>59061.65</v>
      </c>
      <c r="F128" s="79">
        <f t="shared" ref="F128" si="98">SUM(F129:F134)</f>
        <v>0</v>
      </c>
      <c r="G128" s="79">
        <f t="shared" ref="G128" si="99">SUM(G129:G134)</f>
        <v>0</v>
      </c>
      <c r="H128" s="79">
        <f t="shared" ref="H128" si="100">SUM(H129:H134)</f>
        <v>92905.97</v>
      </c>
      <c r="I128" s="79">
        <f t="shared" ref="I128" si="101">SUM(I129:I134)</f>
        <v>5308.91</v>
      </c>
      <c r="J128" s="79">
        <f t="shared" ref="J128" si="102">SUM(J129:J134)</f>
        <v>0</v>
      </c>
      <c r="K128" s="79">
        <f t="shared" ref="K128" si="103">SUM(K129:K134)</f>
        <v>0</v>
      </c>
      <c r="L128" s="79">
        <f t="shared" ref="L128" si="104">SUM(L129:L134)</f>
        <v>0</v>
      </c>
      <c r="M128" s="59"/>
    </row>
    <row r="129" spans="1:13" x14ac:dyDescent="0.25">
      <c r="A129" s="66">
        <v>3221</v>
      </c>
      <c r="B129" s="72" t="s">
        <v>93</v>
      </c>
      <c r="C129" s="80">
        <f t="shared" ref="C129:C134" si="105">SUM(D129:K129)</f>
        <v>15263.12</v>
      </c>
      <c r="D129" s="80">
        <v>663.61</v>
      </c>
      <c r="E129" s="65">
        <v>14599.51</v>
      </c>
      <c r="F129" s="80"/>
      <c r="G129" s="79"/>
      <c r="H129" s="79"/>
      <c r="I129" s="79"/>
      <c r="J129" s="79"/>
      <c r="K129" s="79"/>
      <c r="L129" s="59"/>
      <c r="M129" s="59"/>
    </row>
    <row r="130" spans="1:13" x14ac:dyDescent="0.25">
      <c r="A130" s="66">
        <v>3222</v>
      </c>
      <c r="B130" s="72" t="s">
        <v>94</v>
      </c>
      <c r="C130" s="80">
        <f t="shared" si="105"/>
        <v>100205.72</v>
      </c>
      <c r="D130" s="80">
        <v>663.61</v>
      </c>
      <c r="E130" s="65">
        <v>1327.23</v>
      </c>
      <c r="F130" s="80"/>
      <c r="G130" s="79"/>
      <c r="H130" s="80">
        <v>92905.97</v>
      </c>
      <c r="I130" s="80">
        <v>5308.91</v>
      </c>
      <c r="J130" s="79"/>
      <c r="K130" s="79"/>
      <c r="L130" s="59"/>
      <c r="M130" s="59"/>
    </row>
    <row r="131" spans="1:13" x14ac:dyDescent="0.25">
      <c r="A131" s="66">
        <v>3223</v>
      </c>
      <c r="B131" s="72" t="s">
        <v>95</v>
      </c>
      <c r="C131" s="80">
        <f t="shared" si="105"/>
        <v>33180.699999999997</v>
      </c>
      <c r="D131" s="79"/>
      <c r="E131" s="65">
        <v>33180.699999999997</v>
      </c>
      <c r="F131" s="79"/>
      <c r="G131" s="79"/>
      <c r="H131" s="79"/>
      <c r="I131" s="79"/>
      <c r="J131" s="79"/>
      <c r="K131" s="79"/>
      <c r="L131" s="59"/>
      <c r="M131" s="59"/>
    </row>
    <row r="132" spans="1:13" x14ac:dyDescent="0.25">
      <c r="A132" s="66">
        <v>3224</v>
      </c>
      <c r="B132" s="72" t="s">
        <v>96</v>
      </c>
      <c r="C132" s="80">
        <f t="shared" si="105"/>
        <v>4645.3</v>
      </c>
      <c r="D132" s="79"/>
      <c r="E132" s="65">
        <v>4645.3</v>
      </c>
      <c r="F132" s="79"/>
      <c r="G132" s="79"/>
      <c r="H132" s="79"/>
      <c r="I132" s="79"/>
      <c r="J132" s="79"/>
      <c r="K132" s="79"/>
      <c r="L132" s="59"/>
      <c r="M132" s="59"/>
    </row>
    <row r="133" spans="1:13" x14ac:dyDescent="0.25">
      <c r="A133" s="66">
        <v>3225</v>
      </c>
      <c r="B133" s="72" t="s">
        <v>97</v>
      </c>
      <c r="C133" s="80">
        <f t="shared" si="105"/>
        <v>5308.91</v>
      </c>
      <c r="D133" s="79">
        <v>663.61</v>
      </c>
      <c r="E133" s="65">
        <v>4645.3</v>
      </c>
      <c r="F133" s="79"/>
      <c r="G133" s="79"/>
      <c r="H133" s="79"/>
      <c r="I133" s="79"/>
      <c r="J133" s="79"/>
      <c r="K133" s="79"/>
      <c r="L133" s="59"/>
      <c r="M133" s="59"/>
    </row>
    <row r="134" spans="1:13" x14ac:dyDescent="0.25">
      <c r="A134" s="66">
        <v>3227</v>
      </c>
      <c r="B134" s="72" t="s">
        <v>98</v>
      </c>
      <c r="C134" s="80">
        <f t="shared" si="105"/>
        <v>663.61</v>
      </c>
      <c r="D134" s="79"/>
      <c r="E134" s="65">
        <v>663.61</v>
      </c>
      <c r="F134" s="79"/>
      <c r="G134" s="79"/>
      <c r="H134" s="79"/>
      <c r="I134" s="79"/>
      <c r="J134" s="79"/>
      <c r="K134" s="79"/>
      <c r="L134" s="59"/>
      <c r="M134" s="59"/>
    </row>
    <row r="135" spans="1:13" x14ac:dyDescent="0.25">
      <c r="A135" s="67">
        <v>323</v>
      </c>
      <c r="B135" s="73" t="s">
        <v>124</v>
      </c>
      <c r="C135" s="79">
        <f>SUM(C136:C144)</f>
        <v>40176.784252438789</v>
      </c>
      <c r="D135" s="79">
        <f t="shared" ref="D135:L135" si="106">SUM(D136:D144)</f>
        <v>1990.84</v>
      </c>
      <c r="E135" s="79">
        <f t="shared" si="106"/>
        <v>38185.944252438785</v>
      </c>
      <c r="F135" s="79">
        <f t="shared" si="106"/>
        <v>0</v>
      </c>
      <c r="G135" s="79">
        <f t="shared" si="106"/>
        <v>0</v>
      </c>
      <c r="H135" s="79">
        <f t="shared" si="106"/>
        <v>0</v>
      </c>
      <c r="I135" s="79">
        <f t="shared" si="106"/>
        <v>0</v>
      </c>
      <c r="J135" s="79">
        <f t="shared" si="106"/>
        <v>0</v>
      </c>
      <c r="K135" s="79">
        <f t="shared" si="106"/>
        <v>0</v>
      </c>
      <c r="L135" s="79">
        <f t="shared" si="106"/>
        <v>0</v>
      </c>
      <c r="M135" s="59"/>
    </row>
    <row r="136" spans="1:13" x14ac:dyDescent="0.25">
      <c r="A136" s="66">
        <v>3231</v>
      </c>
      <c r="B136" s="72" t="s">
        <v>99</v>
      </c>
      <c r="C136" s="80">
        <f t="shared" ref="C136:C145" si="107">SUM(D136:K136)</f>
        <v>4800</v>
      </c>
      <c r="D136" s="79"/>
      <c r="E136" s="65">
        <v>4800</v>
      </c>
      <c r="F136" s="79"/>
      <c r="G136" s="79"/>
      <c r="H136" s="80"/>
      <c r="I136" s="79"/>
      <c r="J136" s="79"/>
      <c r="K136" s="79"/>
      <c r="L136" s="59"/>
      <c r="M136" s="59"/>
    </row>
    <row r="137" spans="1:13" x14ac:dyDescent="0.25">
      <c r="A137" s="66">
        <v>3232</v>
      </c>
      <c r="B137" s="72" t="s">
        <v>100</v>
      </c>
      <c r="C137" s="80">
        <f t="shared" si="107"/>
        <v>10603.54</v>
      </c>
      <c r="D137" s="79"/>
      <c r="E137" s="65">
        <v>10603.54</v>
      </c>
      <c r="F137" s="79"/>
      <c r="G137" s="79"/>
      <c r="H137" s="79"/>
      <c r="I137" s="79"/>
      <c r="J137" s="79"/>
      <c r="K137" s="79"/>
      <c r="L137" s="59"/>
      <c r="M137" s="59"/>
    </row>
    <row r="138" spans="1:13" x14ac:dyDescent="0.25">
      <c r="A138" s="66">
        <v>3233</v>
      </c>
      <c r="B138" s="72" t="s">
        <v>101</v>
      </c>
      <c r="C138" s="80">
        <f t="shared" si="107"/>
        <v>604.41999999999996</v>
      </c>
      <c r="D138" s="79"/>
      <c r="E138" s="65">
        <v>604.41999999999996</v>
      </c>
      <c r="F138" s="79"/>
      <c r="G138" s="79"/>
      <c r="H138" s="79"/>
      <c r="I138" s="79"/>
      <c r="J138" s="79"/>
      <c r="K138" s="79"/>
      <c r="L138" s="59"/>
      <c r="M138" s="59"/>
    </row>
    <row r="139" spans="1:13" x14ac:dyDescent="0.25">
      <c r="A139" s="66">
        <v>3234</v>
      </c>
      <c r="B139" s="72" t="s">
        <v>102</v>
      </c>
      <c r="C139" s="80">
        <f t="shared" si="107"/>
        <v>9556.0400000000009</v>
      </c>
      <c r="D139" s="79"/>
      <c r="E139" s="65">
        <v>9556.0400000000009</v>
      </c>
      <c r="F139" s="79"/>
      <c r="G139" s="79"/>
      <c r="H139" s="79"/>
      <c r="I139" s="79"/>
      <c r="J139" s="79"/>
      <c r="K139" s="79"/>
      <c r="L139" s="59"/>
      <c r="M139" s="59"/>
    </row>
    <row r="140" spans="1:13" x14ac:dyDescent="0.25">
      <c r="A140" s="66">
        <v>3235</v>
      </c>
      <c r="B140" s="72" t="s">
        <v>103</v>
      </c>
      <c r="C140" s="80">
        <f t="shared" si="107"/>
        <v>3716.24</v>
      </c>
      <c r="D140" s="79"/>
      <c r="E140" s="65">
        <v>3716.24</v>
      </c>
      <c r="F140" s="79"/>
      <c r="G140" s="79"/>
      <c r="H140" s="79"/>
      <c r="I140" s="79"/>
      <c r="J140" s="79"/>
      <c r="K140" s="79"/>
      <c r="L140" s="59"/>
      <c r="M140" s="59"/>
    </row>
    <row r="141" spans="1:13" x14ac:dyDescent="0.25">
      <c r="A141" s="66">
        <v>3236</v>
      </c>
      <c r="B141" s="72" t="s">
        <v>104</v>
      </c>
      <c r="C141" s="80">
        <f t="shared" si="107"/>
        <v>4645.2961682925206</v>
      </c>
      <c r="D141" s="79">
        <v>1990.84</v>
      </c>
      <c r="E141" s="65">
        <v>2654.4561682925209</v>
      </c>
      <c r="F141" s="79"/>
      <c r="G141" s="79"/>
      <c r="H141" s="79"/>
      <c r="I141" s="79"/>
      <c r="J141" s="79"/>
      <c r="K141" s="79"/>
      <c r="L141" s="59"/>
      <c r="M141" s="59"/>
    </row>
    <row r="142" spans="1:13" x14ac:dyDescent="0.25">
      <c r="A142" s="66">
        <v>3237</v>
      </c>
      <c r="B142" s="72" t="s">
        <v>105</v>
      </c>
      <c r="C142" s="80">
        <f t="shared" si="107"/>
        <v>1327.2280841462605</v>
      </c>
      <c r="D142" s="79"/>
      <c r="E142" s="65">
        <v>1327.2280841462605</v>
      </c>
      <c r="F142" s="79"/>
      <c r="G142" s="79"/>
      <c r="H142" s="79"/>
      <c r="I142" s="79"/>
      <c r="J142" s="79"/>
      <c r="K142" s="79"/>
      <c r="L142" s="59"/>
      <c r="M142" s="59"/>
    </row>
    <row r="143" spans="1:13" x14ac:dyDescent="0.25">
      <c r="A143" s="66">
        <v>3238</v>
      </c>
      <c r="B143" s="72" t="s">
        <v>106</v>
      </c>
      <c r="C143" s="80">
        <f t="shared" si="107"/>
        <v>1725.4</v>
      </c>
      <c r="D143" s="79"/>
      <c r="E143" s="65">
        <v>1725.4</v>
      </c>
      <c r="F143" s="79"/>
      <c r="G143" s="79"/>
      <c r="H143" s="79"/>
      <c r="I143" s="79"/>
      <c r="J143" s="79"/>
      <c r="K143" s="79"/>
      <c r="L143" s="59"/>
      <c r="M143" s="59"/>
    </row>
    <row r="144" spans="1:13" x14ac:dyDescent="0.25">
      <c r="A144" s="66">
        <v>3239</v>
      </c>
      <c r="B144" s="72" t="s">
        <v>107</v>
      </c>
      <c r="C144" s="80">
        <f t="shared" si="107"/>
        <v>3198.62</v>
      </c>
      <c r="D144" s="79"/>
      <c r="E144" s="65">
        <v>3198.62</v>
      </c>
      <c r="F144" s="79"/>
      <c r="G144" s="79"/>
      <c r="H144" s="79"/>
      <c r="I144" s="79"/>
      <c r="J144" s="79"/>
      <c r="K144" s="79"/>
      <c r="L144" s="59"/>
      <c r="M144" s="59"/>
    </row>
    <row r="145" spans="1:13" x14ac:dyDescent="0.25">
      <c r="A145" s="67">
        <v>324</v>
      </c>
      <c r="B145" s="73" t="s">
        <v>108</v>
      </c>
      <c r="C145" s="79">
        <f t="shared" si="107"/>
        <v>0</v>
      </c>
      <c r="D145" s="79">
        <f>SUM(E145:K145)</f>
        <v>0</v>
      </c>
      <c r="E145" s="79">
        <f>SUM(F145:K145)</f>
        <v>0</v>
      </c>
      <c r="F145" s="79">
        <f>SUM(G145:K145)</f>
        <v>0</v>
      </c>
      <c r="G145" s="79">
        <f>SUM(H145:K145)</f>
        <v>0</v>
      </c>
      <c r="H145" s="79">
        <f>SUM(I145:K145)</f>
        <v>0</v>
      </c>
      <c r="I145" s="79">
        <f>SUM(J145:K145)</f>
        <v>0</v>
      </c>
      <c r="J145" s="79">
        <f>SUM(K145:K145)</f>
        <v>0</v>
      </c>
      <c r="K145" s="79">
        <f t="shared" ref="K145:L145" si="108">SUM(L145:L145)</f>
        <v>0</v>
      </c>
      <c r="L145" s="79">
        <f t="shared" si="108"/>
        <v>0</v>
      </c>
      <c r="M145" s="59"/>
    </row>
    <row r="146" spans="1:13" x14ac:dyDescent="0.25">
      <c r="A146" s="67">
        <v>329</v>
      </c>
      <c r="B146" s="68" t="s">
        <v>114</v>
      </c>
      <c r="C146" s="79">
        <f>SUM(C147:C152)</f>
        <v>7834.89</v>
      </c>
      <c r="D146" s="79">
        <f t="shared" ref="D146:L146" si="109">SUM(D147:D152)</f>
        <v>5043.47</v>
      </c>
      <c r="E146" s="79">
        <f t="shared" si="109"/>
        <v>2791.42</v>
      </c>
      <c r="F146" s="79">
        <f t="shared" si="109"/>
        <v>0</v>
      </c>
      <c r="G146" s="79">
        <f t="shared" si="109"/>
        <v>0</v>
      </c>
      <c r="H146" s="79">
        <f t="shared" si="109"/>
        <v>0</v>
      </c>
      <c r="I146" s="79">
        <f t="shared" si="109"/>
        <v>0</v>
      </c>
      <c r="J146" s="79">
        <f t="shared" si="109"/>
        <v>0</v>
      </c>
      <c r="K146" s="79">
        <f t="shared" si="109"/>
        <v>0</v>
      </c>
      <c r="L146" s="79">
        <f t="shared" si="109"/>
        <v>0</v>
      </c>
      <c r="M146" s="59"/>
    </row>
    <row r="147" spans="1:13" x14ac:dyDescent="0.25">
      <c r="A147" s="66">
        <v>3292</v>
      </c>
      <c r="B147" s="72" t="s">
        <v>109</v>
      </c>
      <c r="C147" s="80">
        <f t="shared" ref="C147:C152" si="110">SUM(D147:K147)</f>
        <v>929.06</v>
      </c>
      <c r="D147" s="79"/>
      <c r="E147" s="65">
        <v>929.06</v>
      </c>
      <c r="F147" s="79"/>
      <c r="G147" s="79"/>
      <c r="H147" s="79"/>
      <c r="I147" s="79"/>
      <c r="J147" s="79"/>
      <c r="K147" s="79"/>
      <c r="L147" s="59"/>
      <c r="M147" s="59"/>
    </row>
    <row r="148" spans="1:13" x14ac:dyDescent="0.25">
      <c r="A148" s="66">
        <v>3293</v>
      </c>
      <c r="B148" s="72" t="s">
        <v>110</v>
      </c>
      <c r="C148" s="80">
        <f t="shared" si="110"/>
        <v>663.61</v>
      </c>
      <c r="D148" s="80"/>
      <c r="E148" s="65">
        <v>663.61</v>
      </c>
      <c r="F148" s="80"/>
      <c r="G148" s="80"/>
      <c r="H148" s="80"/>
      <c r="I148" s="80"/>
      <c r="J148" s="80"/>
      <c r="K148" s="80"/>
    </row>
    <row r="149" spans="1:13" x14ac:dyDescent="0.25">
      <c r="A149" s="66">
        <v>3294</v>
      </c>
      <c r="B149" s="72" t="s">
        <v>111</v>
      </c>
      <c r="C149" s="80">
        <f t="shared" si="110"/>
        <v>199.08</v>
      </c>
      <c r="D149" s="80"/>
      <c r="E149" s="65">
        <v>199.08</v>
      </c>
      <c r="F149" s="80"/>
      <c r="G149" s="80"/>
      <c r="H149" s="80"/>
      <c r="I149" s="80"/>
      <c r="J149" s="80"/>
      <c r="K149" s="80"/>
    </row>
    <row r="150" spans="1:13" x14ac:dyDescent="0.25">
      <c r="A150" s="66">
        <v>3295</v>
      </c>
      <c r="B150" s="72" t="s">
        <v>112</v>
      </c>
      <c r="C150" s="80">
        <f t="shared" si="110"/>
        <v>5160.2700000000004</v>
      </c>
      <c r="D150" s="80">
        <v>5043.47</v>
      </c>
      <c r="E150" s="65">
        <v>116.8</v>
      </c>
      <c r="F150" s="80"/>
      <c r="G150" s="80"/>
      <c r="H150" s="80"/>
      <c r="I150" s="80"/>
      <c r="J150" s="80"/>
      <c r="K150" s="80"/>
    </row>
    <row r="151" spans="1:13" x14ac:dyDescent="0.25">
      <c r="A151" s="66">
        <v>3296</v>
      </c>
      <c r="B151" s="72" t="s">
        <v>113</v>
      </c>
      <c r="C151" s="80">
        <f t="shared" si="110"/>
        <v>0</v>
      </c>
      <c r="D151" s="80"/>
      <c r="E151" s="65">
        <v>0</v>
      </c>
      <c r="F151" s="80"/>
      <c r="G151" s="80"/>
      <c r="H151" s="80"/>
      <c r="I151" s="80"/>
      <c r="J151" s="80"/>
      <c r="K151" s="80"/>
    </row>
    <row r="152" spans="1:13" x14ac:dyDescent="0.25">
      <c r="A152" s="66">
        <v>3299</v>
      </c>
      <c r="B152" s="72" t="s">
        <v>114</v>
      </c>
      <c r="C152" s="80">
        <f t="shared" si="110"/>
        <v>882.87</v>
      </c>
      <c r="D152" s="80"/>
      <c r="E152" s="65">
        <v>882.87</v>
      </c>
      <c r="F152" s="80"/>
      <c r="G152" s="80"/>
      <c r="H152" s="80"/>
      <c r="I152" s="80"/>
      <c r="J152" s="80"/>
      <c r="K152" s="80"/>
    </row>
    <row r="153" spans="1:13" x14ac:dyDescent="0.25">
      <c r="A153" s="55">
        <v>34</v>
      </c>
      <c r="B153" s="60" t="s">
        <v>115</v>
      </c>
      <c r="C153" s="79">
        <f>C154</f>
        <v>2017.39</v>
      </c>
      <c r="D153" s="79">
        <f t="shared" ref="D153:L154" si="111">D154</f>
        <v>0</v>
      </c>
      <c r="E153" s="79">
        <f t="shared" si="111"/>
        <v>2017.39</v>
      </c>
      <c r="F153" s="79">
        <f t="shared" si="111"/>
        <v>0</v>
      </c>
      <c r="G153" s="79">
        <f t="shared" si="111"/>
        <v>0</v>
      </c>
      <c r="H153" s="79">
        <f t="shared" si="111"/>
        <v>0</v>
      </c>
      <c r="I153" s="79">
        <f t="shared" si="111"/>
        <v>0</v>
      </c>
      <c r="J153" s="79">
        <f t="shared" si="111"/>
        <v>0</v>
      </c>
      <c r="K153" s="79">
        <f t="shared" si="111"/>
        <v>0</v>
      </c>
      <c r="L153" s="79">
        <f t="shared" si="111"/>
        <v>0</v>
      </c>
      <c r="M153" s="59"/>
    </row>
    <row r="154" spans="1:13" x14ac:dyDescent="0.25">
      <c r="A154" s="64">
        <v>343</v>
      </c>
      <c r="B154" s="62" t="s">
        <v>116</v>
      </c>
      <c r="C154" s="79">
        <f>C155</f>
        <v>2017.39</v>
      </c>
      <c r="D154" s="79">
        <f t="shared" si="111"/>
        <v>0</v>
      </c>
      <c r="E154" s="79">
        <f t="shared" si="111"/>
        <v>2017.39</v>
      </c>
      <c r="F154" s="79">
        <f t="shared" si="111"/>
        <v>0</v>
      </c>
      <c r="G154" s="79">
        <f t="shared" si="111"/>
        <v>0</v>
      </c>
      <c r="H154" s="79">
        <f t="shared" si="111"/>
        <v>0</v>
      </c>
      <c r="I154" s="79">
        <f t="shared" si="111"/>
        <v>0</v>
      </c>
      <c r="J154" s="79">
        <f t="shared" si="111"/>
        <v>0</v>
      </c>
      <c r="K154" s="79">
        <f t="shared" si="111"/>
        <v>0</v>
      </c>
      <c r="L154" s="79">
        <f t="shared" si="111"/>
        <v>0</v>
      </c>
    </row>
    <row r="155" spans="1:13" x14ac:dyDescent="0.25">
      <c r="A155" s="66">
        <v>3431</v>
      </c>
      <c r="B155" s="74" t="s">
        <v>117</v>
      </c>
      <c r="C155" s="80">
        <f>SUM(D155:K155)</f>
        <v>2017.39</v>
      </c>
      <c r="D155" s="80"/>
      <c r="E155" s="80">
        <v>2017.39</v>
      </c>
      <c r="F155" s="80"/>
      <c r="G155" s="80"/>
      <c r="H155" s="80"/>
      <c r="I155" s="80"/>
      <c r="J155" s="80"/>
      <c r="K155" s="80"/>
    </row>
    <row r="156" spans="1:13" x14ac:dyDescent="0.25">
      <c r="A156" s="67">
        <v>4</v>
      </c>
      <c r="B156" s="69" t="s">
        <v>26</v>
      </c>
      <c r="C156" s="79">
        <f>C157</f>
        <v>45125.760000000002</v>
      </c>
      <c r="D156" s="79">
        <f t="shared" ref="D156:L161" si="112">D157</f>
        <v>41144.07</v>
      </c>
      <c r="E156" s="79">
        <f t="shared" si="112"/>
        <v>0</v>
      </c>
      <c r="F156" s="79">
        <f t="shared" si="112"/>
        <v>0</v>
      </c>
      <c r="G156" s="79">
        <f t="shared" si="112"/>
        <v>0</v>
      </c>
      <c r="H156" s="79">
        <f t="shared" si="112"/>
        <v>0</v>
      </c>
      <c r="I156" s="79">
        <f t="shared" si="112"/>
        <v>0</v>
      </c>
      <c r="J156" s="79">
        <f t="shared" si="112"/>
        <v>0</v>
      </c>
      <c r="K156" s="79">
        <f t="shared" si="112"/>
        <v>1327.23</v>
      </c>
      <c r="L156" s="79">
        <f t="shared" si="112"/>
        <v>2654.46</v>
      </c>
    </row>
    <row r="157" spans="1:13" x14ac:dyDescent="0.25">
      <c r="A157" s="67">
        <v>42</v>
      </c>
      <c r="B157" s="69" t="s">
        <v>71</v>
      </c>
      <c r="C157" s="79">
        <f>SUM(C158+C161)</f>
        <v>45125.760000000002</v>
      </c>
      <c r="D157" s="79">
        <f t="shared" ref="D157" si="113">SUM(D158+D161)</f>
        <v>41144.07</v>
      </c>
      <c r="E157" s="79">
        <f t="shared" ref="E157" si="114">SUM(E158+E161)</f>
        <v>0</v>
      </c>
      <c r="F157" s="79">
        <f t="shared" ref="F157" si="115">SUM(F158+F161)</f>
        <v>0</v>
      </c>
      <c r="G157" s="79">
        <f t="shared" ref="G157" si="116">SUM(G158+G161)</f>
        <v>0</v>
      </c>
      <c r="H157" s="79">
        <f t="shared" ref="H157" si="117">SUM(H158+H161)</f>
        <v>0</v>
      </c>
      <c r="I157" s="79">
        <f t="shared" ref="I157" si="118">SUM(I158+I161)</f>
        <v>0</v>
      </c>
      <c r="J157" s="79">
        <f t="shared" ref="J157" si="119">SUM(J158+J161)</f>
        <v>0</v>
      </c>
      <c r="K157" s="79">
        <f t="shared" ref="K157" si="120">SUM(K158+K161)</f>
        <v>1327.23</v>
      </c>
      <c r="L157" s="79">
        <f t="shared" ref="L157" si="121">SUM(L158+L161)</f>
        <v>2654.46</v>
      </c>
    </row>
    <row r="158" spans="1:13" ht="12.75" x14ac:dyDescent="0.2">
      <c r="A158" s="67">
        <v>422</v>
      </c>
      <c r="B158" s="69" t="s">
        <v>145</v>
      </c>
      <c r="C158" s="109">
        <f t="shared" ref="C158" si="122">C159</f>
        <v>3981.69</v>
      </c>
      <c r="D158" s="109">
        <f t="shared" ref="D158:D159" si="123">D159</f>
        <v>0</v>
      </c>
      <c r="E158" s="109">
        <f t="shared" ref="E158:E159" si="124">E159</f>
        <v>0</v>
      </c>
      <c r="F158" s="109">
        <f t="shared" ref="F158:F159" si="125">F159</f>
        <v>0</v>
      </c>
      <c r="G158" s="109">
        <f t="shared" ref="G158:G159" si="126">G159</f>
        <v>0</v>
      </c>
      <c r="H158" s="109">
        <f t="shared" ref="H158:H159" si="127">H159</f>
        <v>0</v>
      </c>
      <c r="I158" s="109">
        <f t="shared" ref="I158:I159" si="128">I159</f>
        <v>0</v>
      </c>
      <c r="J158" s="109">
        <f t="shared" ref="J158:J159" si="129">J159</f>
        <v>0</v>
      </c>
      <c r="K158" s="109">
        <f t="shared" ref="K158" si="130">K159</f>
        <v>1327.23</v>
      </c>
      <c r="L158" s="109">
        <f>L159</f>
        <v>2654.46</v>
      </c>
    </row>
    <row r="159" spans="1:13" x14ac:dyDescent="0.25">
      <c r="A159" s="67">
        <v>4221</v>
      </c>
      <c r="B159" s="69" t="s">
        <v>146</v>
      </c>
      <c r="C159" s="79">
        <f>C160</f>
        <v>3981.69</v>
      </c>
      <c r="D159" s="79">
        <f t="shared" si="123"/>
        <v>0</v>
      </c>
      <c r="E159" s="79">
        <f t="shared" si="124"/>
        <v>0</v>
      </c>
      <c r="F159" s="79">
        <f t="shared" si="125"/>
        <v>0</v>
      </c>
      <c r="G159" s="79">
        <f t="shared" si="126"/>
        <v>0</v>
      </c>
      <c r="H159" s="79">
        <f t="shared" si="127"/>
        <v>0</v>
      </c>
      <c r="I159" s="79">
        <f t="shared" si="128"/>
        <v>0</v>
      </c>
      <c r="J159" s="79">
        <f t="shared" si="129"/>
        <v>0</v>
      </c>
      <c r="K159" s="79">
        <f>K160</f>
        <v>1327.23</v>
      </c>
      <c r="L159" s="79">
        <f>L160</f>
        <v>2654.46</v>
      </c>
      <c r="M159" s="59"/>
    </row>
    <row r="160" spans="1:13" x14ac:dyDescent="0.25">
      <c r="A160" s="66">
        <v>4221</v>
      </c>
      <c r="B160" s="70" t="s">
        <v>146</v>
      </c>
      <c r="C160" s="80">
        <f>SUM(D160:L160)</f>
        <v>3981.69</v>
      </c>
      <c r="D160" s="80"/>
      <c r="E160" s="80"/>
      <c r="F160" s="80"/>
      <c r="G160" s="80"/>
      <c r="H160" s="80"/>
      <c r="I160" s="80"/>
      <c r="J160" s="80"/>
      <c r="K160" s="80">
        <v>1327.23</v>
      </c>
      <c r="L160" s="54">
        <v>2654.46</v>
      </c>
    </row>
    <row r="161" spans="1:12" x14ac:dyDescent="0.25">
      <c r="A161" s="67">
        <v>424</v>
      </c>
      <c r="B161" s="69" t="s">
        <v>123</v>
      </c>
      <c r="C161" s="79">
        <f>C162</f>
        <v>41144.07</v>
      </c>
      <c r="D161" s="79">
        <f>D162</f>
        <v>41144.07</v>
      </c>
      <c r="E161" s="79">
        <f t="shared" si="112"/>
        <v>0</v>
      </c>
      <c r="F161" s="79">
        <f t="shared" si="112"/>
        <v>0</v>
      </c>
      <c r="G161" s="79">
        <f t="shared" si="112"/>
        <v>0</v>
      </c>
      <c r="H161" s="79">
        <f t="shared" si="112"/>
        <v>0</v>
      </c>
      <c r="I161" s="79">
        <f t="shared" si="112"/>
        <v>0</v>
      </c>
      <c r="J161" s="79">
        <f t="shared" si="112"/>
        <v>0</v>
      </c>
      <c r="K161" s="79">
        <f t="shared" si="112"/>
        <v>0</v>
      </c>
      <c r="L161" s="79">
        <f t="shared" si="112"/>
        <v>0</v>
      </c>
    </row>
    <row r="162" spans="1:12" x14ac:dyDescent="0.25">
      <c r="A162" s="64">
        <v>4241</v>
      </c>
      <c r="B162" s="62" t="s">
        <v>118</v>
      </c>
      <c r="C162" s="80">
        <f>SUM(D162:J162)</f>
        <v>41144.07</v>
      </c>
      <c r="D162" s="80">
        <v>41144.07</v>
      </c>
      <c r="E162" s="80"/>
      <c r="F162" s="80"/>
      <c r="G162" s="80"/>
      <c r="H162" s="80"/>
      <c r="I162" s="80"/>
      <c r="J162" s="80"/>
      <c r="K162" s="80"/>
    </row>
    <row r="163" spans="1:12" x14ac:dyDescent="0.25">
      <c r="A163" s="55"/>
      <c r="B163" s="62"/>
      <c r="C163" s="80"/>
      <c r="D163" s="80"/>
      <c r="E163" s="80"/>
      <c r="F163" s="80"/>
      <c r="G163" s="80"/>
      <c r="H163" s="80"/>
      <c r="I163" s="80"/>
      <c r="J163" s="80"/>
      <c r="K163" s="80"/>
    </row>
    <row r="164" spans="1:12" x14ac:dyDescent="0.25">
      <c r="A164" s="55"/>
      <c r="B164" s="62"/>
      <c r="C164" s="80"/>
      <c r="D164" s="80"/>
      <c r="E164" s="80"/>
      <c r="F164" s="80"/>
      <c r="G164" s="80"/>
      <c r="H164" s="80"/>
      <c r="I164" s="80"/>
      <c r="J164" s="80"/>
      <c r="K164" s="80"/>
    </row>
    <row r="165" spans="1:12" x14ac:dyDescent="0.25">
      <c r="A165" s="55"/>
      <c r="B165" s="62"/>
      <c r="C165" s="80"/>
      <c r="D165" s="80"/>
      <c r="E165" s="80"/>
      <c r="F165" s="80"/>
      <c r="G165" s="80"/>
      <c r="H165" s="80"/>
      <c r="I165" s="80"/>
      <c r="J165" s="80"/>
      <c r="K165" s="80"/>
    </row>
    <row r="166" spans="1:12" x14ac:dyDescent="0.25">
      <c r="A166" s="55"/>
      <c r="B166" s="62"/>
      <c r="C166" s="80"/>
      <c r="D166" s="80"/>
      <c r="E166" s="80"/>
      <c r="F166" s="80"/>
      <c r="G166" s="80"/>
      <c r="H166" s="80"/>
      <c r="I166" s="80"/>
      <c r="J166" s="80"/>
      <c r="K166" s="80"/>
    </row>
    <row r="167" spans="1:12" x14ac:dyDescent="0.25">
      <c r="A167" s="55"/>
      <c r="B167" s="62"/>
      <c r="C167" s="80"/>
      <c r="D167" s="80"/>
      <c r="E167" s="80"/>
      <c r="F167" s="80"/>
      <c r="G167" s="80"/>
      <c r="H167" s="80"/>
      <c r="I167" s="80"/>
      <c r="J167" s="80"/>
      <c r="K167" s="80"/>
    </row>
    <row r="168" spans="1:12" x14ac:dyDescent="0.25">
      <c r="A168" s="55"/>
      <c r="B168" s="62"/>
      <c r="C168" s="80"/>
      <c r="D168" s="80"/>
      <c r="E168" s="80"/>
      <c r="F168" s="80"/>
      <c r="G168" s="80"/>
      <c r="H168" s="80"/>
      <c r="I168" s="80"/>
      <c r="J168" s="80"/>
      <c r="K168" s="80"/>
    </row>
    <row r="169" spans="1:12" x14ac:dyDescent="0.25">
      <c r="A169" s="55"/>
      <c r="B169" s="62"/>
      <c r="C169" s="80"/>
      <c r="D169" s="80"/>
      <c r="E169" s="80"/>
      <c r="F169" s="80"/>
      <c r="G169" s="80"/>
      <c r="H169" s="80"/>
      <c r="I169" s="80"/>
      <c r="J169" s="80"/>
      <c r="K169" s="80"/>
    </row>
    <row r="170" spans="1:12" x14ac:dyDescent="0.25">
      <c r="A170" s="55"/>
      <c r="B170" s="62"/>
      <c r="C170" s="80"/>
      <c r="D170" s="80"/>
      <c r="E170" s="80"/>
      <c r="F170" s="80"/>
      <c r="G170" s="80"/>
      <c r="H170" s="80"/>
      <c r="I170" s="80"/>
      <c r="J170" s="80"/>
      <c r="K170" s="80"/>
    </row>
    <row r="171" spans="1:12" x14ac:dyDescent="0.25">
      <c r="A171" s="55"/>
      <c r="B171" s="62"/>
      <c r="C171" s="80"/>
      <c r="D171" s="80"/>
      <c r="E171" s="80"/>
      <c r="F171" s="80"/>
      <c r="G171" s="80"/>
      <c r="H171" s="80"/>
      <c r="I171" s="80"/>
      <c r="J171" s="80"/>
      <c r="K171" s="80"/>
    </row>
    <row r="172" spans="1:12" x14ac:dyDescent="0.25">
      <c r="A172" s="55"/>
      <c r="B172" s="62"/>
      <c r="C172" s="80"/>
      <c r="D172" s="80"/>
      <c r="E172" s="80"/>
      <c r="F172" s="80"/>
      <c r="G172" s="80"/>
      <c r="H172" s="80"/>
      <c r="I172" s="80"/>
      <c r="J172" s="80"/>
      <c r="K172" s="80"/>
    </row>
    <row r="173" spans="1:12" x14ac:dyDescent="0.25">
      <c r="A173" s="55"/>
      <c r="B173" s="62"/>
      <c r="C173" s="80"/>
      <c r="D173" s="80"/>
      <c r="E173" s="80"/>
      <c r="F173" s="80"/>
      <c r="G173" s="80"/>
      <c r="H173" s="80"/>
      <c r="I173" s="80"/>
      <c r="J173" s="80"/>
      <c r="K173" s="80"/>
    </row>
    <row r="174" spans="1:12" x14ac:dyDescent="0.25">
      <c r="A174" s="55"/>
      <c r="B174" s="62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1:12" x14ac:dyDescent="0.25">
      <c r="A175" s="55"/>
      <c r="B175" s="62"/>
      <c r="C175" s="80"/>
      <c r="D175" s="80"/>
      <c r="E175" s="80"/>
      <c r="F175" s="80"/>
      <c r="G175" s="80"/>
      <c r="H175" s="80"/>
      <c r="I175" s="80"/>
      <c r="J175" s="80"/>
      <c r="K175" s="80"/>
    </row>
    <row r="176" spans="1:12" x14ac:dyDescent="0.25">
      <c r="A176" s="55"/>
      <c r="B176" s="62"/>
      <c r="C176" s="80"/>
      <c r="D176" s="80"/>
      <c r="E176" s="80"/>
      <c r="F176" s="80"/>
      <c r="G176" s="80"/>
      <c r="H176" s="80"/>
      <c r="I176" s="80"/>
      <c r="J176" s="80"/>
      <c r="K176" s="80"/>
    </row>
    <row r="177" spans="1:11" x14ac:dyDescent="0.25">
      <c r="A177" s="55"/>
      <c r="B177" s="62"/>
      <c r="C177" s="80"/>
      <c r="D177" s="80"/>
      <c r="E177" s="80"/>
      <c r="F177" s="80"/>
      <c r="G177" s="80"/>
      <c r="H177" s="80"/>
      <c r="I177" s="80"/>
      <c r="J177" s="80"/>
      <c r="K177" s="80"/>
    </row>
    <row r="178" spans="1:11" x14ac:dyDescent="0.25">
      <c r="A178" s="55"/>
      <c r="B178" s="62"/>
      <c r="C178" s="80"/>
      <c r="D178" s="80"/>
      <c r="E178" s="80"/>
      <c r="F178" s="80"/>
      <c r="G178" s="80"/>
      <c r="H178" s="80"/>
      <c r="I178" s="80"/>
      <c r="J178" s="80"/>
      <c r="K178" s="80"/>
    </row>
    <row r="179" spans="1:11" x14ac:dyDescent="0.25">
      <c r="A179" s="55"/>
      <c r="B179" s="62"/>
      <c r="C179" s="80"/>
      <c r="D179" s="80"/>
      <c r="E179" s="80"/>
      <c r="F179" s="80"/>
      <c r="G179" s="80"/>
      <c r="H179" s="80"/>
      <c r="I179" s="80"/>
      <c r="J179" s="80"/>
      <c r="K179" s="80"/>
    </row>
    <row r="180" spans="1:11" x14ac:dyDescent="0.25">
      <c r="A180" s="55"/>
      <c r="B180" s="62"/>
      <c r="C180" s="80"/>
      <c r="D180" s="80"/>
      <c r="E180" s="80"/>
      <c r="F180" s="80"/>
      <c r="G180" s="80"/>
      <c r="H180" s="80"/>
      <c r="I180" s="80"/>
      <c r="J180" s="80"/>
      <c r="K180" s="80"/>
    </row>
    <row r="181" spans="1:11" x14ac:dyDescent="0.25">
      <c r="A181" s="55"/>
      <c r="B181" s="62"/>
      <c r="C181" s="80"/>
      <c r="D181" s="80"/>
      <c r="E181" s="80"/>
      <c r="F181" s="80"/>
      <c r="G181" s="80"/>
      <c r="H181" s="80"/>
      <c r="I181" s="80"/>
      <c r="J181" s="80"/>
      <c r="K181" s="80"/>
    </row>
    <row r="182" spans="1:11" x14ac:dyDescent="0.25">
      <c r="A182" s="55"/>
      <c r="B182" s="62"/>
      <c r="C182" s="80"/>
      <c r="D182" s="80"/>
      <c r="E182" s="80"/>
      <c r="F182" s="80"/>
      <c r="G182" s="80"/>
      <c r="H182" s="80"/>
      <c r="I182" s="80"/>
      <c r="J182" s="80"/>
      <c r="K182" s="80"/>
    </row>
    <row r="183" spans="1:11" x14ac:dyDescent="0.25">
      <c r="A183" s="55"/>
      <c r="B183" s="62"/>
      <c r="C183" s="80"/>
      <c r="D183" s="80"/>
      <c r="E183" s="80"/>
      <c r="F183" s="80"/>
      <c r="G183" s="80"/>
      <c r="H183" s="80"/>
      <c r="I183" s="80"/>
      <c r="J183" s="80"/>
      <c r="K183" s="80"/>
    </row>
    <row r="184" spans="1:11" x14ac:dyDescent="0.25">
      <c r="A184" s="55"/>
      <c r="B184" s="62"/>
      <c r="C184" s="80"/>
      <c r="D184" s="80"/>
      <c r="E184" s="80"/>
      <c r="F184" s="80"/>
      <c r="G184" s="80"/>
      <c r="H184" s="80"/>
      <c r="I184" s="80"/>
      <c r="J184" s="80"/>
      <c r="K184" s="80"/>
    </row>
    <row r="185" spans="1:11" x14ac:dyDescent="0.25">
      <c r="A185" s="55"/>
      <c r="B185" s="62"/>
      <c r="C185" s="80"/>
      <c r="D185" s="80"/>
      <c r="E185" s="80"/>
      <c r="F185" s="80"/>
      <c r="G185" s="80"/>
      <c r="H185" s="80"/>
      <c r="I185" s="80"/>
      <c r="J185" s="80"/>
      <c r="K185" s="80"/>
    </row>
    <row r="186" spans="1:11" x14ac:dyDescent="0.25">
      <c r="A186" s="55"/>
      <c r="B186" s="62"/>
      <c r="C186" s="80"/>
      <c r="D186" s="80"/>
      <c r="E186" s="80"/>
      <c r="F186" s="80"/>
      <c r="G186" s="80"/>
      <c r="H186" s="80"/>
      <c r="I186" s="80"/>
      <c r="J186" s="80"/>
      <c r="K186" s="80"/>
    </row>
    <row r="187" spans="1:11" x14ac:dyDescent="0.25">
      <c r="A187" s="55"/>
      <c r="B187" s="62"/>
      <c r="C187" s="80"/>
      <c r="D187" s="80"/>
      <c r="E187" s="80"/>
      <c r="F187" s="80"/>
      <c r="G187" s="80"/>
      <c r="H187" s="80"/>
      <c r="I187" s="80"/>
      <c r="J187" s="80"/>
      <c r="K187" s="80"/>
    </row>
  </sheetData>
  <mergeCells count="1">
    <mergeCell ref="A1:K1"/>
  </mergeCells>
  <pageMargins left="0.70866141732283472" right="0.70866141732283472" top="0.35433070866141736" bottom="0.15748031496062992" header="0.31496062992125984" footer="0.31496062992125984"/>
  <pageSetup paperSize="9" scale="6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916D7-D2E9-4B30-88A1-9912C81FF47D}">
  <sheetPr>
    <pageSetUpPr fitToPage="1"/>
  </sheetPr>
  <dimension ref="A1:I35"/>
  <sheetViews>
    <sheetView tabSelected="1" topLeftCell="A4" workbookViewId="0">
      <selection activeCell="A23" sqref="A23"/>
    </sheetView>
  </sheetViews>
  <sheetFormatPr defaultRowHeight="15" x14ac:dyDescent="0.25"/>
  <cols>
    <col min="1" max="1" width="20.28515625" customWidth="1"/>
  </cols>
  <sheetData>
    <row r="1" spans="1:9" ht="15.75" x14ac:dyDescent="0.25">
      <c r="A1" s="170" t="s">
        <v>148</v>
      </c>
      <c r="B1" s="170"/>
      <c r="C1" s="170"/>
      <c r="D1" s="170"/>
      <c r="E1" s="170"/>
      <c r="F1" s="170"/>
      <c r="G1" s="170"/>
      <c r="H1" s="170"/>
      <c r="I1" s="170"/>
    </row>
    <row r="2" spans="1:9" ht="15.75" x14ac:dyDescent="0.25">
      <c r="A2" s="120"/>
      <c r="B2" s="120"/>
      <c r="C2" s="120"/>
      <c r="D2" s="120"/>
      <c r="E2" s="120"/>
      <c r="F2" s="120"/>
      <c r="G2" s="120"/>
      <c r="H2" s="120"/>
      <c r="I2" s="120"/>
    </row>
    <row r="3" spans="1:9" ht="15.75" x14ac:dyDescent="0.25">
      <c r="A3" s="120"/>
      <c r="B3" s="120"/>
      <c r="C3" s="120"/>
      <c r="D3" s="120"/>
      <c r="E3" s="120"/>
      <c r="F3" s="120"/>
      <c r="G3" s="120"/>
      <c r="H3" s="120"/>
      <c r="I3" s="120"/>
    </row>
    <row r="4" spans="1:9" ht="15.75" x14ac:dyDescent="0.25">
      <c r="B4" s="120"/>
      <c r="C4" s="120"/>
      <c r="D4" s="120"/>
      <c r="E4" s="120"/>
      <c r="F4" s="120"/>
      <c r="G4" s="120"/>
      <c r="H4" s="120"/>
      <c r="I4" s="120"/>
    </row>
    <row r="5" spans="1:9" ht="15.75" x14ac:dyDescent="0.25">
      <c r="A5" s="120"/>
      <c r="B5" s="120"/>
      <c r="C5" s="120"/>
      <c r="D5" s="120"/>
      <c r="E5" s="120"/>
      <c r="F5" s="120"/>
      <c r="G5" s="120"/>
      <c r="H5" s="120"/>
      <c r="I5" s="120"/>
    </row>
    <row r="6" spans="1:9" ht="15.75" x14ac:dyDescent="0.25">
      <c r="A6" s="171">
        <f>SUM(A10+A11+A12+A13+A14+A17+A18+A19)</f>
        <v>2096401.3900000001</v>
      </c>
      <c r="B6" s="121" t="s">
        <v>165</v>
      </c>
      <c r="C6" s="122"/>
      <c r="D6" s="122"/>
      <c r="E6" s="122"/>
      <c r="F6" s="122"/>
      <c r="G6" s="122"/>
      <c r="H6" s="122"/>
      <c r="I6" s="122"/>
    </row>
    <row r="7" spans="1:9" x14ac:dyDescent="0.25">
      <c r="A7" s="123">
        <v>1651868.07</v>
      </c>
      <c r="B7" s="124" t="s">
        <v>149</v>
      </c>
      <c r="C7" s="122"/>
      <c r="D7" s="122"/>
      <c r="E7" s="122"/>
      <c r="F7" s="122"/>
      <c r="G7" s="122"/>
      <c r="H7" s="122"/>
      <c r="I7" s="122"/>
    </row>
    <row r="8" spans="1:9" x14ac:dyDescent="0.25">
      <c r="A8" s="123">
        <v>15661.28</v>
      </c>
      <c r="B8" s="124" t="s">
        <v>150</v>
      </c>
      <c r="C8" s="122"/>
      <c r="D8" s="122"/>
      <c r="E8" s="122"/>
      <c r="F8" s="122"/>
      <c r="G8" s="122"/>
      <c r="H8" s="122"/>
      <c r="I8" s="122"/>
    </row>
    <row r="9" spans="1:9" x14ac:dyDescent="0.25">
      <c r="A9" s="123">
        <v>41144.07</v>
      </c>
      <c r="B9" s="124" t="s">
        <v>151</v>
      </c>
      <c r="C9" s="122"/>
      <c r="D9" s="122"/>
      <c r="E9" s="122"/>
      <c r="F9" s="122"/>
      <c r="G9" s="122"/>
      <c r="H9" s="122"/>
      <c r="I9" s="122"/>
    </row>
    <row r="10" spans="1:9" x14ac:dyDescent="0.25">
      <c r="A10" s="125">
        <f>SUM(A7:A9)</f>
        <v>1708673.4200000002</v>
      </c>
      <c r="B10" s="126" t="s">
        <v>152</v>
      </c>
      <c r="C10" s="122"/>
      <c r="D10" s="122"/>
      <c r="E10" s="122"/>
      <c r="F10" s="122"/>
      <c r="G10" s="122"/>
      <c r="H10" s="122"/>
      <c r="I10" s="122"/>
    </row>
    <row r="11" spans="1:9" x14ac:dyDescent="0.25">
      <c r="A11" s="127">
        <v>1327.23</v>
      </c>
      <c r="B11" s="128" t="s">
        <v>153</v>
      </c>
      <c r="C11" s="122"/>
      <c r="D11" s="122"/>
      <c r="E11" s="122"/>
      <c r="F11" s="122"/>
      <c r="G11" s="122"/>
      <c r="H11" s="122"/>
      <c r="I11" s="122"/>
    </row>
    <row r="12" spans="1:9" x14ac:dyDescent="0.25">
      <c r="A12" s="127">
        <v>2654.46</v>
      </c>
      <c r="B12" s="128" t="s">
        <v>154</v>
      </c>
      <c r="C12" s="122"/>
      <c r="D12" s="122"/>
      <c r="E12" s="122"/>
      <c r="F12" s="122"/>
      <c r="G12" s="122"/>
      <c r="H12" s="122"/>
      <c r="I12" s="122"/>
    </row>
    <row r="13" spans="1:9" x14ac:dyDescent="0.25">
      <c r="A13" s="127">
        <v>106834.42</v>
      </c>
      <c r="B13" s="128" t="s">
        <v>171</v>
      </c>
      <c r="C13" s="122"/>
      <c r="D13" s="122"/>
      <c r="E13" s="122"/>
      <c r="F13" s="122"/>
      <c r="G13" s="122"/>
      <c r="H13" s="122"/>
      <c r="I13" s="122"/>
    </row>
    <row r="14" spans="1:9" x14ac:dyDescent="0.25">
      <c r="A14" s="127">
        <v>71326.63</v>
      </c>
      <c r="B14" s="128" t="s">
        <v>155</v>
      </c>
      <c r="C14" s="122"/>
      <c r="D14" s="122"/>
      <c r="E14" s="122"/>
      <c r="F14" s="122"/>
      <c r="G14" s="122"/>
      <c r="H14" s="122"/>
      <c r="I14" s="122"/>
    </row>
    <row r="15" spans="1:9" x14ac:dyDescent="0.25">
      <c r="A15" s="123">
        <v>11132.79</v>
      </c>
      <c r="B15" s="124" t="s">
        <v>156</v>
      </c>
      <c r="C15" s="122"/>
      <c r="D15" s="122"/>
      <c r="E15" s="122"/>
      <c r="F15" s="122"/>
      <c r="G15" s="122"/>
      <c r="H15" s="122"/>
      <c r="I15" s="122"/>
    </row>
    <row r="16" spans="1:9" x14ac:dyDescent="0.25">
      <c r="A16" s="123">
        <v>96237.56</v>
      </c>
      <c r="B16" s="124" t="s">
        <v>157</v>
      </c>
      <c r="C16" s="122"/>
      <c r="D16" s="122"/>
      <c r="E16" s="122"/>
      <c r="F16" s="122"/>
      <c r="G16" s="122"/>
      <c r="H16" s="122"/>
      <c r="I16" s="122"/>
    </row>
    <row r="17" spans="1:9" x14ac:dyDescent="0.25">
      <c r="A17" s="125">
        <f>SUM(A15:A16)</f>
        <v>107370.35</v>
      </c>
      <c r="B17" s="126" t="s">
        <v>158</v>
      </c>
      <c r="C17" s="122"/>
      <c r="D17" s="122"/>
      <c r="E17" s="122"/>
      <c r="F17" s="122"/>
      <c r="G17" s="122"/>
      <c r="H17" s="122"/>
      <c r="I17" s="122"/>
    </row>
    <row r="18" spans="1:9" x14ac:dyDescent="0.25">
      <c r="A18" s="125">
        <v>5308.91</v>
      </c>
      <c r="B18" s="126" t="s">
        <v>159</v>
      </c>
      <c r="C18" s="122"/>
      <c r="D18" s="122"/>
      <c r="E18" s="122"/>
      <c r="F18" s="122"/>
      <c r="G18" s="122"/>
      <c r="H18" s="122"/>
      <c r="I18" s="122"/>
    </row>
    <row r="19" spans="1:9" x14ac:dyDescent="0.25">
      <c r="A19" s="127">
        <v>92905.97</v>
      </c>
      <c r="B19" s="128" t="s">
        <v>160</v>
      </c>
      <c r="C19" s="122"/>
      <c r="D19" s="122"/>
      <c r="E19" s="122"/>
      <c r="F19" s="122"/>
      <c r="G19" s="122"/>
      <c r="H19" s="122"/>
      <c r="I19" s="122"/>
    </row>
    <row r="20" spans="1:9" s="83" customFormat="1" x14ac:dyDescent="0.25">
      <c r="A20" s="127"/>
      <c r="B20" s="128"/>
      <c r="C20" s="122"/>
      <c r="D20" s="122"/>
      <c r="E20" s="122"/>
      <c r="F20" s="122"/>
      <c r="G20" s="122"/>
      <c r="H20" s="122"/>
      <c r="I20" s="122"/>
    </row>
    <row r="21" spans="1:9" s="83" customFormat="1" x14ac:dyDescent="0.25">
      <c r="A21" s="127"/>
      <c r="B21" s="128"/>
      <c r="C21" s="122"/>
      <c r="D21" s="122"/>
      <c r="E21" s="122"/>
      <c r="F21" s="122"/>
      <c r="G21" s="122"/>
      <c r="H21" s="122"/>
      <c r="I21" s="122"/>
    </row>
    <row r="22" spans="1:9" s="83" customFormat="1" x14ac:dyDescent="0.25">
      <c r="A22" s="127" t="s">
        <v>166</v>
      </c>
      <c r="B22" s="128"/>
      <c r="C22" s="122"/>
      <c r="D22" s="122"/>
      <c r="E22" s="122"/>
      <c r="F22" s="122"/>
      <c r="G22" s="122"/>
      <c r="H22" s="122"/>
      <c r="I22" s="122"/>
    </row>
    <row r="23" spans="1:9" s="83" customFormat="1" x14ac:dyDescent="0.25">
      <c r="A23" s="127" t="s">
        <v>167</v>
      </c>
      <c r="B23" s="128"/>
      <c r="C23" s="122"/>
      <c r="D23" s="122"/>
      <c r="E23" s="122"/>
      <c r="F23" s="122"/>
      <c r="G23" s="122"/>
      <c r="H23" s="122"/>
      <c r="I23" s="122"/>
    </row>
    <row r="24" spans="1:9" s="83" customFormat="1" x14ac:dyDescent="0.25">
      <c r="A24" s="127" t="s">
        <v>168</v>
      </c>
      <c r="B24" s="128"/>
      <c r="C24" s="122"/>
      <c r="D24" s="122"/>
      <c r="E24" s="122"/>
      <c r="F24" s="122"/>
      <c r="G24" s="122"/>
      <c r="H24" s="122"/>
      <c r="I24" s="122"/>
    </row>
    <row r="25" spans="1:9" s="83" customFormat="1" x14ac:dyDescent="0.25">
      <c r="A25" s="127"/>
      <c r="B25" s="128"/>
      <c r="C25" s="122"/>
      <c r="D25" s="122"/>
      <c r="E25" s="122"/>
      <c r="F25" s="122"/>
      <c r="G25" s="122"/>
      <c r="H25" s="122"/>
      <c r="I25" s="122"/>
    </row>
    <row r="26" spans="1:9" x14ac:dyDescent="0.25">
      <c r="A26" s="124"/>
      <c r="B26" s="129"/>
      <c r="C26" s="122"/>
      <c r="D26" s="122"/>
      <c r="E26" s="122"/>
      <c r="F26" s="122"/>
      <c r="G26" s="122"/>
      <c r="H26" s="122"/>
      <c r="I26" s="122"/>
    </row>
    <row r="27" spans="1:9" x14ac:dyDescent="0.25">
      <c r="A27" s="124"/>
      <c r="B27" s="124"/>
      <c r="C27" s="122"/>
      <c r="D27" s="122"/>
      <c r="E27" s="122"/>
      <c r="F27" s="122"/>
      <c r="G27" s="122"/>
      <c r="H27" s="122"/>
      <c r="I27" s="122"/>
    </row>
    <row r="28" spans="1:9" x14ac:dyDescent="0.25">
      <c r="A28" s="124" t="s">
        <v>161</v>
      </c>
      <c r="B28" s="129"/>
      <c r="C28" s="122"/>
      <c r="D28" s="122"/>
      <c r="E28" s="122"/>
      <c r="F28" s="122"/>
      <c r="G28" s="122"/>
      <c r="H28" s="122"/>
      <c r="I28" s="122"/>
    </row>
    <row r="29" spans="1:9" x14ac:dyDescent="0.25">
      <c r="A29" s="124" t="s">
        <v>169</v>
      </c>
      <c r="B29" s="124"/>
      <c r="C29" s="122"/>
      <c r="D29" s="122"/>
      <c r="E29" s="122"/>
      <c r="F29" s="122"/>
      <c r="G29" s="122"/>
      <c r="H29" s="122"/>
      <c r="I29" s="122"/>
    </row>
    <row r="30" spans="1:9" x14ac:dyDescent="0.25">
      <c r="A30" s="124" t="s">
        <v>170</v>
      </c>
      <c r="B30" s="124"/>
      <c r="C30" s="122"/>
      <c r="D30" s="122"/>
      <c r="E30" s="122"/>
      <c r="F30" s="122"/>
      <c r="G30" s="122"/>
      <c r="H30" s="122"/>
      <c r="I30" s="122"/>
    </row>
    <row r="31" spans="1:9" x14ac:dyDescent="0.25">
      <c r="A31" s="124"/>
      <c r="B31" s="124"/>
      <c r="C31" s="122"/>
      <c r="D31" s="122"/>
      <c r="E31" s="122"/>
      <c r="F31" s="122"/>
      <c r="G31" s="122"/>
      <c r="H31" s="122"/>
      <c r="I31" s="122"/>
    </row>
    <row r="32" spans="1:9" x14ac:dyDescent="0.25">
      <c r="A32" s="124"/>
      <c r="B32" s="124"/>
      <c r="C32" s="122"/>
      <c r="D32" s="122"/>
      <c r="E32" s="122"/>
      <c r="F32" s="122"/>
      <c r="G32" s="122"/>
      <c r="H32" s="122"/>
      <c r="I32" s="122"/>
    </row>
    <row r="33" spans="1:9" x14ac:dyDescent="0.25">
      <c r="A33" s="124"/>
      <c r="B33" s="124"/>
      <c r="C33" s="122"/>
      <c r="D33" s="122"/>
      <c r="E33" s="122"/>
      <c r="F33" s="122" t="s">
        <v>162</v>
      </c>
      <c r="G33" s="122"/>
      <c r="H33" s="122"/>
      <c r="I33" s="122"/>
    </row>
    <row r="34" spans="1:9" x14ac:dyDescent="0.25">
      <c r="A34" s="124"/>
      <c r="B34" s="124"/>
      <c r="C34" s="122"/>
      <c r="D34" s="122"/>
      <c r="E34" s="122"/>
      <c r="F34" s="122" t="s">
        <v>163</v>
      </c>
      <c r="G34" s="122"/>
      <c r="H34" s="122"/>
      <c r="I34" s="122"/>
    </row>
    <row r="35" spans="1:9" x14ac:dyDescent="0.25">
      <c r="A35" s="124"/>
      <c r="B35" s="124"/>
      <c r="C35" s="122"/>
      <c r="D35" s="122"/>
      <c r="E35" s="122"/>
      <c r="F35" s="122" t="s">
        <v>164</v>
      </c>
      <c r="G35" s="122"/>
      <c r="H35" s="122"/>
      <c r="I35" s="122"/>
    </row>
  </sheetData>
  <mergeCells count="1">
    <mergeCell ref="A1:I1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Rashodi prema funkcijskoj kl</vt:lpstr>
      <vt:lpstr>Račun financiranja</vt:lpstr>
      <vt:lpstr>POSEBNI DIO</vt:lpstr>
      <vt:lpstr>POSEBNI DIO Razina 2</vt:lpstr>
      <vt:lpstr>POSEBNI DIO Razina 4</vt:lpstr>
      <vt:lpstr>Obrazloženje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</cp:lastModifiedBy>
  <cp:lastPrinted>2022-10-21T07:20:47Z</cp:lastPrinted>
  <dcterms:created xsi:type="dcterms:W3CDTF">2022-08-12T12:51:27Z</dcterms:created>
  <dcterms:modified xsi:type="dcterms:W3CDTF">2022-11-29T10:39:16Z</dcterms:modified>
</cp:coreProperties>
</file>